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oute Nr.1" sheetId="1" r:id="rId1"/>
    <sheet name="Sheet2" sheetId="2" r:id="rId2"/>
    <sheet name="Sheet3" sheetId="3" r:id="rId3"/>
  </sheets>
  <definedNames>
    <definedName name="_xlnm.Print_Area" localSheetId="0">'Route Nr.1'!$A$1:$L$39</definedName>
  </definedNames>
  <calcPr fullCalcOnLoad="1"/>
</workbook>
</file>

<file path=xl/sharedStrings.xml><?xml version="1.0" encoding="utf-8"?>
<sst xmlns="http://schemas.openxmlformats.org/spreadsheetml/2006/main" count="69" uniqueCount="51">
  <si>
    <t xml:space="preserve">ROUTE   PLANNING </t>
  </si>
  <si>
    <t>from</t>
  </si>
  <si>
    <t xml:space="preserve">TO  </t>
  </si>
  <si>
    <t>Hilfstabelle</t>
  </si>
  <si>
    <t>WP.-No.</t>
  </si>
  <si>
    <t>LAT.</t>
  </si>
  <si>
    <t>LONG.</t>
  </si>
  <si>
    <t>RESTDIS.</t>
  </si>
  <si>
    <t>DISTANCE</t>
  </si>
  <si>
    <t>COURSE</t>
  </si>
  <si>
    <t>SEACHARTS</t>
  </si>
  <si>
    <t>Breite</t>
  </si>
  <si>
    <t>Länge</t>
  </si>
  <si>
    <t>Mittelbreite</t>
  </si>
  <si>
    <t>Breitenunter-schied</t>
  </si>
  <si>
    <t>Längenunter-schied</t>
  </si>
  <si>
    <t>Abweitung</t>
  </si>
  <si>
    <t>Kurs</t>
  </si>
  <si>
    <t>90°</t>
  </si>
  <si>
    <t>270°</t>
  </si>
  <si>
    <t>0°</t>
  </si>
  <si>
    <t>180°</t>
  </si>
  <si>
    <t>°</t>
  </si>
  <si>
    <t>Dezimalgrad</t>
  </si>
  <si>
    <t>m. Vorzeichen</t>
  </si>
  <si>
    <t>MB</t>
  </si>
  <si>
    <t>BU</t>
  </si>
  <si>
    <t>LU</t>
  </si>
  <si>
    <t>a</t>
  </si>
  <si>
    <t>viertelkreisig</t>
  </si>
  <si>
    <t>vollkreisig</t>
  </si>
  <si>
    <t>N</t>
  </si>
  <si>
    <t>E</t>
  </si>
  <si>
    <t>speed</t>
  </si>
  <si>
    <t>by</t>
  </si>
  <si>
    <t>Speed</t>
  </si>
  <si>
    <t>Time</t>
  </si>
  <si>
    <t xml:space="preserve">R  O  U  T  E         N o         1 </t>
  </si>
  <si>
    <t>[nm]</t>
  </si>
  <si>
    <t>MARKS NAME</t>
  </si>
  <si>
    <t>Klaipeda_port</t>
  </si>
  <si>
    <t>Klaipeda</t>
  </si>
  <si>
    <t>Bargholm</t>
  </si>
  <si>
    <t>Wp1</t>
  </si>
  <si>
    <t>Wp2</t>
  </si>
  <si>
    <t>Wp3</t>
  </si>
  <si>
    <t>Ship's speed</t>
  </si>
  <si>
    <t>knots</t>
  </si>
  <si>
    <t>22056RU</t>
  </si>
  <si>
    <t>22013RU</t>
  </si>
  <si>
    <t>TOTAL  DISTANCE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</si>
</sst>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°"/>
    <numFmt numFmtId="165" formatCode="0.0\`"/>
    <numFmt numFmtId="166" formatCode="0.0"/>
    <numFmt numFmtId="167" formatCode="0.0\°"/>
    <numFmt numFmtId="168" formatCode="0.0000"/>
    <numFmt numFmtId="169" formatCode="0\ &quot;sm&quot;"/>
    <numFmt numFmtId="170" formatCode="0.0\ \k\n"/>
    <numFmt numFmtId="171" formatCode="0\ \d"/>
    <numFmt numFmtId="172" formatCode="0&quot; h&quot;"/>
    <numFmt numFmtId="173" formatCode="0&quot; min&quot;"/>
    <numFmt numFmtId="174" formatCode="0\ &quot;nm&quot;"/>
    <numFmt numFmtId="175" formatCode="0.00000"/>
    <numFmt numFmtId="176" formatCode="0.000"/>
  </numFmts>
  <fonts count="20">
    <font>
      <sz val="10"/>
      <name val="Arial"/>
      <family val="0"/>
    </font>
    <font>
      <sz val="8"/>
      <name val="Times New Roman"/>
      <family val="0"/>
    </font>
    <font>
      <sz val="8"/>
      <color indexed="16"/>
      <name val="Times New Roman"/>
      <family val="0"/>
    </font>
    <font>
      <sz val="14"/>
      <color indexed="16"/>
      <name val="Times New Roman"/>
      <family val="0"/>
    </font>
    <font>
      <sz val="10"/>
      <color indexed="16"/>
      <name val="MS Sans Serif"/>
      <family val="0"/>
    </font>
    <font>
      <sz val="10"/>
      <color indexed="18"/>
      <name val="Times New Roman"/>
      <family val="0"/>
    </font>
    <font>
      <sz val="8"/>
      <color indexed="18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0"/>
    </font>
    <font>
      <b/>
      <sz val="12"/>
      <color indexed="10"/>
      <name val="Times New Roman"/>
      <family val="0"/>
    </font>
    <font>
      <b/>
      <sz val="8"/>
      <name val="Times New Roman"/>
      <family val="0"/>
    </font>
    <font>
      <sz val="10"/>
      <color indexed="9"/>
      <name val="Times New Roman"/>
      <family val="0"/>
    </font>
    <font>
      <sz val="8"/>
      <color indexed="9"/>
      <name val="MS Sans Serif"/>
      <family val="0"/>
    </font>
    <font>
      <sz val="8"/>
      <color indexed="9"/>
      <name val="Times New Roman"/>
      <family val="1"/>
    </font>
    <font>
      <sz val="6"/>
      <color indexed="9"/>
      <name val="Times New Roman"/>
      <family val="0"/>
    </font>
    <font>
      <i/>
      <sz val="10"/>
      <color indexed="18"/>
      <name val="Times New Roman"/>
      <family val="1"/>
    </font>
    <font>
      <i/>
      <sz val="8"/>
      <color indexed="18"/>
      <name val="Times New Roman"/>
      <family val="1"/>
    </font>
    <font>
      <b/>
      <sz val="8"/>
      <color indexed="58"/>
      <name val="Times New Roman"/>
      <family val="1"/>
    </font>
    <font>
      <b/>
      <i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8" fontId="1" fillId="0" borderId="0" xfId="0" applyNumberFormat="1" applyFont="1" applyBorder="1" applyAlignment="1" applyProtection="1">
      <alignment horizontal="center" vertical="center"/>
      <protection/>
    </xf>
    <xf numFmtId="16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Continuous" vertical="center"/>
    </xf>
    <xf numFmtId="165" fontId="7" fillId="0" borderId="2" xfId="0" applyNumberFormat="1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1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 applyProtection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Continuous" vertical="center"/>
    </xf>
    <xf numFmtId="165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171" fontId="11" fillId="0" borderId="8" xfId="0" applyNumberFormat="1" applyFont="1" applyBorder="1" applyAlignment="1">
      <alignment horizontal="center"/>
    </xf>
    <xf numFmtId="172" fontId="11" fillId="0" borderId="8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12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168" fontId="12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68" fontId="14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68" fontId="14" fillId="0" borderId="0" xfId="0" applyNumberFormat="1" applyFont="1" applyAlignment="1">
      <alignment horizont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64" fontId="16" fillId="2" borderId="13" xfId="0" applyNumberFormat="1" applyFont="1" applyFill="1" applyBorder="1" applyAlignment="1">
      <alignment horizontal="centerContinuous" vertical="center" wrapText="1"/>
    </xf>
    <xf numFmtId="165" fontId="16" fillId="2" borderId="13" xfId="0" applyNumberFormat="1" applyFont="1" applyFill="1" applyBorder="1" applyAlignment="1">
      <alignment horizontal="centerContinuous" vertical="center" wrapText="1"/>
    </xf>
    <xf numFmtId="167" fontId="16" fillId="2" borderId="11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165" fontId="17" fillId="2" borderId="8" xfId="0" applyNumberFormat="1" applyFont="1" applyFill="1" applyBorder="1" applyAlignment="1">
      <alignment horizontal="center"/>
    </xf>
    <xf numFmtId="166" fontId="17" fillId="2" borderId="15" xfId="0" applyNumberFormat="1" applyFont="1" applyFill="1" applyBorder="1" applyAlignment="1">
      <alignment horizontal="center"/>
    </xf>
    <xf numFmtId="167" fontId="17" fillId="2" borderId="15" xfId="0" applyNumberFormat="1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165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166" fontId="1" fillId="3" borderId="0" xfId="0" applyNumberFormat="1" applyFont="1" applyFill="1" applyAlignment="1">
      <alignment/>
    </xf>
    <xf numFmtId="167" fontId="1" fillId="3" borderId="0" xfId="0" applyNumberFormat="1" applyFont="1" applyFill="1" applyAlignment="1">
      <alignment/>
    </xf>
    <xf numFmtId="168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168" fontId="1" fillId="3" borderId="0" xfId="0" applyNumberFormat="1" applyFont="1" applyFill="1" applyAlignment="1" applyProtection="1">
      <alignment/>
      <protection/>
    </xf>
    <xf numFmtId="168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164" fontId="2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 horizontal="centerContinuous"/>
    </xf>
    <xf numFmtId="166" fontId="3" fillId="3" borderId="0" xfId="0" applyNumberFormat="1" applyFont="1" applyFill="1" applyAlignment="1">
      <alignment horizontal="center"/>
    </xf>
    <xf numFmtId="168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168" fontId="2" fillId="3" borderId="0" xfId="0" applyNumberFormat="1" applyFont="1" applyFill="1" applyAlignment="1" applyProtection="1">
      <alignment/>
      <protection/>
    </xf>
    <xf numFmtId="168" fontId="2" fillId="3" borderId="0" xfId="0" applyNumberFormat="1" applyFont="1" applyFill="1" applyAlignment="1">
      <alignment horizontal="center"/>
    </xf>
    <xf numFmtId="168" fontId="14" fillId="3" borderId="0" xfId="0" applyNumberFormat="1" applyFont="1" applyFill="1" applyAlignment="1" applyProtection="1">
      <alignment horizontal="center"/>
      <protection/>
    </xf>
    <xf numFmtId="168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8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8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74" fontId="10" fillId="0" borderId="18" xfId="0" applyNumberFormat="1" applyFont="1" applyBorder="1" applyAlignment="1">
      <alignment horizontal="center" vertical="center"/>
    </xf>
    <xf numFmtId="165" fontId="19" fillId="3" borderId="0" xfId="0" applyNumberFormat="1" applyFont="1" applyFill="1" applyAlignment="1">
      <alignment horizontal="centerContinuous"/>
    </xf>
    <xf numFmtId="167" fontId="19" fillId="3" borderId="0" xfId="0" applyNumberFormat="1" applyFont="1" applyFill="1" applyAlignment="1">
      <alignment/>
    </xf>
    <xf numFmtId="0" fontId="17" fillId="2" borderId="11" xfId="0" applyFont="1" applyFill="1" applyBorder="1" applyAlignment="1">
      <alignment horizontal="center" vertical="center" wrapText="1"/>
    </xf>
    <xf numFmtId="166" fontId="7" fillId="0" borderId="19" xfId="0" applyNumberFormat="1" applyFont="1" applyBorder="1" applyAlignment="1" applyProtection="1">
      <alignment horizontal="center" vertical="center"/>
      <protection hidden="1"/>
    </xf>
    <xf numFmtId="167" fontId="7" fillId="0" borderId="19" xfId="0" applyNumberFormat="1" applyFont="1" applyBorder="1" applyAlignment="1" applyProtection="1">
      <alignment horizontal="center" vertical="center"/>
      <protection hidden="1"/>
    </xf>
    <xf numFmtId="166" fontId="1" fillId="0" borderId="19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70" fontId="11" fillId="0" borderId="0" xfId="0" applyNumberFormat="1" applyFont="1" applyBorder="1" applyAlignment="1" applyProtection="1">
      <alignment horizontal="center" vertical="center"/>
      <protection locked="0"/>
    </xf>
    <xf numFmtId="166" fontId="18" fillId="0" borderId="23" xfId="0" applyNumberFormat="1" applyFont="1" applyFill="1" applyBorder="1" applyAlignment="1" applyProtection="1">
      <alignment horizontal="center"/>
      <protection locked="0"/>
    </xf>
    <xf numFmtId="166" fontId="17" fillId="2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workbookViewId="0" topLeftCell="A1">
      <pane ySplit="7" topLeftCell="BM30" activePane="bottomLeft" state="frozen"/>
      <selection pane="topLeft" activeCell="A1" sqref="A1"/>
      <selection pane="bottomLeft" activeCell="A13" sqref="A13:IV13"/>
    </sheetView>
  </sheetViews>
  <sheetFormatPr defaultColWidth="9.140625" defaultRowHeight="12.75" outlineLevelCol="1"/>
  <cols>
    <col min="1" max="1" width="4.140625" style="1" customWidth="1"/>
    <col min="2" max="2" width="16.7109375" style="1" customWidth="1"/>
    <col min="3" max="3" width="4.7109375" style="2" customWidth="1"/>
    <col min="4" max="4" width="5.7109375" style="3" customWidth="1"/>
    <col min="5" max="5" width="3.7109375" style="4" customWidth="1"/>
    <col min="6" max="6" width="4.7109375" style="2" customWidth="1"/>
    <col min="7" max="7" width="5.7109375" style="3" customWidth="1"/>
    <col min="8" max="8" width="3.7109375" style="4" customWidth="1"/>
    <col min="9" max="9" width="7.7109375" style="1" customWidth="1"/>
    <col min="10" max="10" width="9.00390625" style="5" customWidth="1"/>
    <col min="11" max="11" width="10.7109375" style="6" customWidth="1"/>
    <col min="12" max="12" width="11.28125" style="1" customWidth="1"/>
    <col min="13" max="13" width="0" style="7" hidden="1" customWidth="1" outlineLevel="1"/>
    <col min="14" max="14" width="0" style="8" hidden="1" customWidth="1" outlineLevel="1"/>
    <col min="15" max="15" width="0" style="9" hidden="1" customWidth="1" outlineLevel="1"/>
    <col min="16" max="16" width="0" style="8" hidden="1" customWidth="1" outlineLevel="1"/>
    <col min="17" max="17" width="9.00390625" style="7" hidden="1" customWidth="1" outlineLevel="1"/>
    <col min="18" max="18" width="13.28125" style="7" hidden="1" customWidth="1" outlineLevel="1"/>
    <col min="19" max="19" width="10.421875" style="7" hidden="1" customWidth="1" outlineLevel="1"/>
    <col min="20" max="20" width="0" style="7" hidden="1" customWidth="1" outlineLevel="1"/>
    <col min="21" max="26" width="0" style="10" hidden="1" customWidth="1" outlineLevel="1"/>
    <col min="27" max="27" width="9.140625" style="10" customWidth="1" collapsed="1"/>
    <col min="28" max="28" width="9.140625" style="10" customWidth="1"/>
    <col min="29" max="16384" width="9.140625" style="1" customWidth="1"/>
  </cols>
  <sheetData>
    <row r="1" spans="1:29" ht="11.25">
      <c r="A1" s="88"/>
      <c r="B1" s="88"/>
      <c r="C1" s="89"/>
      <c r="D1" s="90" t="s">
        <v>37</v>
      </c>
      <c r="E1" s="91"/>
      <c r="F1" s="89"/>
      <c r="G1" s="90"/>
      <c r="H1" s="91"/>
      <c r="I1" s="88"/>
      <c r="J1" s="92"/>
      <c r="K1" s="93"/>
      <c r="L1" s="88"/>
      <c r="M1" s="94"/>
      <c r="N1" s="95"/>
      <c r="O1" s="96"/>
      <c r="P1" s="95"/>
      <c r="Q1" s="94"/>
      <c r="R1" s="94"/>
      <c r="S1" s="94"/>
      <c r="T1" s="94"/>
      <c r="U1" s="97"/>
      <c r="V1" s="97"/>
      <c r="W1" s="97"/>
      <c r="X1" s="97"/>
      <c r="Y1" s="97"/>
      <c r="Z1" s="97"/>
      <c r="AA1" s="97"/>
      <c r="AB1" s="97"/>
      <c r="AC1" s="88"/>
    </row>
    <row r="2" spans="1:29" ht="12" thickBot="1">
      <c r="A2" s="88"/>
      <c r="B2" s="88"/>
      <c r="C2" s="89"/>
      <c r="D2" s="90"/>
      <c r="E2" s="91"/>
      <c r="F2" s="89"/>
      <c r="G2" s="90"/>
      <c r="H2" s="91"/>
      <c r="I2" s="88"/>
      <c r="J2" s="92"/>
      <c r="K2" s="93"/>
      <c r="L2" s="88"/>
      <c r="M2" s="94"/>
      <c r="N2" s="95"/>
      <c r="O2" s="96"/>
      <c r="P2" s="95"/>
      <c r="Q2" s="94"/>
      <c r="R2" s="94"/>
      <c r="S2" s="94"/>
      <c r="T2" s="94"/>
      <c r="U2" s="97"/>
      <c r="V2" s="97"/>
      <c r="W2" s="97"/>
      <c r="X2" s="97"/>
      <c r="Y2" s="97"/>
      <c r="Z2" s="97"/>
      <c r="AA2" s="97"/>
      <c r="AB2" s="97"/>
      <c r="AC2" s="88"/>
    </row>
    <row r="3" spans="1:29" s="11" customFormat="1" ht="19.5" thickBot="1">
      <c r="A3" s="98"/>
      <c r="B3" s="99" t="s">
        <v>0</v>
      </c>
      <c r="C3" s="100"/>
      <c r="D3" s="101"/>
      <c r="E3" s="102" t="s">
        <v>1</v>
      </c>
      <c r="F3" s="103"/>
      <c r="G3" s="120" t="s">
        <v>41</v>
      </c>
      <c r="H3" s="104"/>
      <c r="I3" s="104"/>
      <c r="J3" s="105" t="s">
        <v>2</v>
      </c>
      <c r="K3" s="121" t="s">
        <v>42</v>
      </c>
      <c r="L3" s="98"/>
      <c r="M3" s="106"/>
      <c r="N3" s="107"/>
      <c r="O3" s="108"/>
      <c r="P3" s="107"/>
      <c r="Q3" s="106"/>
      <c r="R3" s="106"/>
      <c r="S3" s="106"/>
      <c r="T3" s="106"/>
      <c r="U3" s="109"/>
      <c r="V3" s="109"/>
      <c r="W3" s="109"/>
      <c r="X3" s="109"/>
      <c r="Y3" s="109"/>
      <c r="Z3" s="109"/>
      <c r="AA3" s="109" t="s">
        <v>46</v>
      </c>
      <c r="AB3" s="133">
        <v>10.2</v>
      </c>
      <c r="AC3" s="98" t="s">
        <v>47</v>
      </c>
    </row>
    <row r="4" spans="1:29" ht="11.25">
      <c r="A4" s="88"/>
      <c r="B4" s="88"/>
      <c r="C4" s="89"/>
      <c r="D4" s="90"/>
      <c r="E4" s="91"/>
      <c r="F4" s="89"/>
      <c r="G4" s="90"/>
      <c r="H4" s="91"/>
      <c r="I4" s="88"/>
      <c r="J4" s="92"/>
      <c r="K4" s="93"/>
      <c r="L4" s="88"/>
      <c r="M4" s="94"/>
      <c r="N4" s="95"/>
      <c r="O4" s="96"/>
      <c r="P4" s="95"/>
      <c r="Q4" s="94"/>
      <c r="R4" s="94"/>
      <c r="S4" s="94"/>
      <c r="T4" s="94"/>
      <c r="U4" s="97"/>
      <c r="V4" s="97"/>
      <c r="W4" s="97"/>
      <c r="X4" s="97"/>
      <c r="Y4" s="97"/>
      <c r="Z4" s="97"/>
      <c r="AA4" s="97"/>
      <c r="AB4" s="97"/>
      <c r="AC4" s="88"/>
    </row>
    <row r="5" spans="1:29" ht="11.25">
      <c r="A5" s="88"/>
      <c r="B5" s="88"/>
      <c r="C5" s="89"/>
      <c r="D5" s="90"/>
      <c r="E5" s="91"/>
      <c r="F5" s="89"/>
      <c r="G5" s="90"/>
      <c r="H5" s="91"/>
      <c r="I5" s="88"/>
      <c r="J5" s="92"/>
      <c r="K5" s="93"/>
      <c r="L5" s="88"/>
      <c r="M5" s="110" t="s">
        <v>3</v>
      </c>
      <c r="N5" s="95"/>
      <c r="O5" s="96"/>
      <c r="P5" s="95"/>
      <c r="Q5" s="94"/>
      <c r="R5" s="94"/>
      <c r="S5" s="94"/>
      <c r="T5" s="94"/>
      <c r="U5" s="97"/>
      <c r="V5" s="97"/>
      <c r="W5" s="97"/>
      <c r="X5" s="97"/>
      <c r="Y5" s="97"/>
      <c r="Z5" s="97"/>
      <c r="AA5" s="97"/>
      <c r="AB5" s="97"/>
      <c r="AC5" s="88"/>
    </row>
    <row r="6" spans="1:29" s="12" customFormat="1" ht="25.5" customHeight="1">
      <c r="A6" s="75" t="s">
        <v>4</v>
      </c>
      <c r="B6" s="76" t="s">
        <v>39</v>
      </c>
      <c r="C6" s="77" t="s">
        <v>5</v>
      </c>
      <c r="D6" s="78"/>
      <c r="E6" s="76"/>
      <c r="F6" s="77" t="s">
        <v>6</v>
      </c>
      <c r="G6" s="78"/>
      <c r="H6" s="76"/>
      <c r="I6" s="122" t="s">
        <v>7</v>
      </c>
      <c r="J6" s="134" t="s">
        <v>8</v>
      </c>
      <c r="K6" s="79" t="s">
        <v>9</v>
      </c>
      <c r="L6" s="80" t="s">
        <v>10</v>
      </c>
      <c r="M6" s="66" t="s">
        <v>11</v>
      </c>
      <c r="N6" s="67" t="s">
        <v>11</v>
      </c>
      <c r="O6" s="66" t="s">
        <v>12</v>
      </c>
      <c r="P6" s="67" t="s">
        <v>12</v>
      </c>
      <c r="Q6" s="66" t="s">
        <v>13</v>
      </c>
      <c r="R6" s="66" t="s">
        <v>14</v>
      </c>
      <c r="S6" s="68" t="s">
        <v>15</v>
      </c>
      <c r="T6" s="66" t="s">
        <v>16</v>
      </c>
      <c r="U6" s="69" t="s">
        <v>17</v>
      </c>
      <c r="V6" s="69" t="s">
        <v>17</v>
      </c>
      <c r="W6" s="69" t="s">
        <v>18</v>
      </c>
      <c r="X6" s="69" t="s">
        <v>19</v>
      </c>
      <c r="Y6" s="69" t="s">
        <v>20</v>
      </c>
      <c r="Z6" s="69" t="s">
        <v>21</v>
      </c>
      <c r="AA6" s="111"/>
      <c r="AB6" s="111"/>
      <c r="AC6" s="112"/>
    </row>
    <row r="7" spans="1:29" s="14" customFormat="1" ht="12" thickBot="1">
      <c r="A7" s="81"/>
      <c r="B7" s="82"/>
      <c r="C7" s="83"/>
      <c r="D7" s="84"/>
      <c r="E7" s="82"/>
      <c r="F7" s="83"/>
      <c r="G7" s="84"/>
      <c r="H7" s="82"/>
      <c r="I7" s="81" t="s">
        <v>38</v>
      </c>
      <c r="J7" s="85" t="s">
        <v>38</v>
      </c>
      <c r="K7" s="86" t="s">
        <v>22</v>
      </c>
      <c r="L7" s="87"/>
      <c r="M7" s="70" t="s">
        <v>23</v>
      </c>
      <c r="N7" s="71" t="s">
        <v>24</v>
      </c>
      <c r="O7" s="70" t="s">
        <v>23</v>
      </c>
      <c r="P7" s="71" t="s">
        <v>24</v>
      </c>
      <c r="Q7" s="72" t="s">
        <v>25</v>
      </c>
      <c r="R7" s="72" t="s">
        <v>26</v>
      </c>
      <c r="S7" s="73" t="s">
        <v>27</v>
      </c>
      <c r="T7" s="72" t="s">
        <v>28</v>
      </c>
      <c r="U7" s="74" t="s">
        <v>29</v>
      </c>
      <c r="V7" s="74" t="s">
        <v>30</v>
      </c>
      <c r="W7" s="13"/>
      <c r="X7" s="13"/>
      <c r="Y7" s="13"/>
      <c r="Z7" s="13"/>
      <c r="AA7" s="113"/>
      <c r="AB7" s="113"/>
      <c r="AC7" s="114"/>
    </row>
    <row r="8" spans="1:29" s="17" customFormat="1" ht="21.75" customHeight="1">
      <c r="A8" s="126">
        <v>1</v>
      </c>
      <c r="B8" s="127" t="s">
        <v>40</v>
      </c>
      <c r="C8" s="128">
        <v>55</v>
      </c>
      <c r="D8" s="129">
        <v>23.16</v>
      </c>
      <c r="E8" s="130" t="s">
        <v>31</v>
      </c>
      <c r="F8" s="128">
        <v>21</v>
      </c>
      <c r="G8" s="129">
        <v>13.41</v>
      </c>
      <c r="H8" s="130" t="s">
        <v>32</v>
      </c>
      <c r="I8" s="125">
        <f>SUM(J8:J36)</f>
        <v>203.63836468049703</v>
      </c>
      <c r="J8" s="123">
        <f aca="true" t="shared" si="0" ref="J8:J36">IF(A8&lt;&gt;"",IF(OR(K8=90,K8=270),ABS((T8*60)/(SIN(K8*PI()/180))),ABS(((R8*60)/(COS(K8*PI()/180))))),"")</f>
        <v>0</v>
      </c>
      <c r="K8" s="124">
        <f aca="true" t="shared" si="1" ref="K8:K36">IF(A8&lt;&gt;"",V8,"")</f>
        <v>0</v>
      </c>
      <c r="L8" s="131" t="s">
        <v>48</v>
      </c>
      <c r="M8" s="15">
        <f aca="true" t="shared" si="2" ref="M8:M36">IF(C8&lt;&gt;"",C8+INT(D8)/60+((D8-INT(D8)))/100/0.6,"")</f>
        <v>55.386</v>
      </c>
      <c r="N8" s="15">
        <f aca="true" t="shared" si="3" ref="N8:N36">IF(M8&lt;&gt;"",IF(E8="N",M8,-M8),"")</f>
        <v>55.386</v>
      </c>
      <c r="O8" s="15">
        <f aca="true" t="shared" si="4" ref="O8:O36">IF(F8&lt;&gt;"",F8+INT(G8)/60+((G8-INT(G8)))/100/0.6,"")</f>
        <v>21.223499999999998</v>
      </c>
      <c r="P8" s="15">
        <f aca="true" t="shared" si="5" ref="P8:P36">IF(O8&lt;&gt;"",IF(H8="E",O8,-O8),"")</f>
        <v>21.223499999999998</v>
      </c>
      <c r="Q8" s="15"/>
      <c r="R8" s="15"/>
      <c r="S8" s="15"/>
      <c r="T8" s="15"/>
      <c r="U8" s="16"/>
      <c r="V8" s="16"/>
      <c r="W8" s="16"/>
      <c r="X8" s="16"/>
      <c r="Y8" s="16"/>
      <c r="Z8" s="16"/>
      <c r="AA8" s="115"/>
      <c r="AB8" s="115"/>
      <c r="AC8" s="116"/>
    </row>
    <row r="9" spans="1:29" s="17" customFormat="1" ht="21.75" customHeight="1">
      <c r="A9" s="126">
        <v>2</v>
      </c>
      <c r="B9" s="127" t="s">
        <v>43</v>
      </c>
      <c r="C9" s="128">
        <v>55</v>
      </c>
      <c r="D9" s="129">
        <v>37.17</v>
      </c>
      <c r="E9" s="130" t="s">
        <v>31</v>
      </c>
      <c r="F9" s="128">
        <v>21</v>
      </c>
      <c r="G9" s="129">
        <v>9.58</v>
      </c>
      <c r="H9" s="130" t="s">
        <v>32</v>
      </c>
      <c r="I9" s="125">
        <f aca="true" t="shared" si="6" ref="I9:I36">IF(J9&lt;&gt;"",I8-J9,"")</f>
        <v>189.46143056514427</v>
      </c>
      <c r="J9" s="123">
        <f t="shared" si="0"/>
        <v>14.176934115352756</v>
      </c>
      <c r="K9" s="124">
        <f t="shared" si="1"/>
        <v>351.1987147656371</v>
      </c>
      <c r="L9" s="131" t="s">
        <v>48</v>
      </c>
      <c r="M9" s="15">
        <f t="shared" si="2"/>
        <v>55.6195</v>
      </c>
      <c r="N9" s="15">
        <f t="shared" si="3"/>
        <v>55.6195</v>
      </c>
      <c r="O9" s="15">
        <f t="shared" si="4"/>
        <v>21.159666666666666</v>
      </c>
      <c r="P9" s="15">
        <f t="shared" si="5"/>
        <v>21.159666666666666</v>
      </c>
      <c r="Q9" s="15">
        <f aca="true" t="shared" si="7" ref="Q9:Q36">IF(N9&lt;&gt;"",N8+(N9-N8)/2,"")</f>
        <v>55.502750000000006</v>
      </c>
      <c r="R9" s="15">
        <f aca="true" t="shared" si="8" ref="R9:R36">IF(A9&lt;&gt;"",N9-N8,"")</f>
        <v>0.23349999999999937</v>
      </c>
      <c r="S9" s="15">
        <f aca="true" t="shared" si="9" ref="S9:S36">IF(A9&lt;&gt;"",P9-P8,"")</f>
        <v>-0.06383333333333141</v>
      </c>
      <c r="T9" s="15">
        <f>IF(A10&lt;&gt;"",S9*COS(Q9*PI()/180),"")</f>
        <v>-0.03615307314067465</v>
      </c>
      <c r="U9" s="18">
        <f aca="true" t="shared" si="10" ref="U9:U36">IF(A9&lt;&gt;"",ABS(ATAN((T9/(R9)))*180/PI()),"")</f>
        <v>8.801285234362934</v>
      </c>
      <c r="V9" s="16">
        <f aca="true" t="shared" si="11" ref="V9:V36">IF(A9&lt;&gt;"",IF(AND(N9&gt;N8,P9&gt;P8),U9,IF(AND(N9&lt;N8,P9&gt;P8),180-U9,IF(AND(N9&lt;N8,P9&lt;P8),180+U9,IF(AND(N9&gt;N8,P9&lt;P8),360-U9,W9)))),"")</f>
        <v>351.1987147656371</v>
      </c>
      <c r="W9" s="19" t="str">
        <f aca="true" t="shared" si="12" ref="W9:W36">IF(A9&lt;&gt;"",IF(AND(N9=N8,P9&gt;P8),90,X9),"")</f>
        <v>no motion</v>
      </c>
      <c r="X9" s="16" t="str">
        <f aca="true" t="shared" si="13" ref="X9:X36">IF(AND(N9=N8,P9&lt;P8),270,Y9)</f>
        <v>no motion</v>
      </c>
      <c r="Y9" s="16" t="str">
        <f aca="true" t="shared" si="14" ref="Y9:Y36">IF(AND(P9=P8,N9&gt;N8),0,Z9)</f>
        <v>no motion</v>
      </c>
      <c r="Z9" s="16" t="str">
        <f aca="true" t="shared" si="15" ref="Z9:Z36">IF(A9&lt;&gt;"",IF(AND(P9=P8,N9&lt;N8),180,"no motion"),"")</f>
        <v>no motion</v>
      </c>
      <c r="AA9" s="115"/>
      <c r="AB9" s="115"/>
      <c r="AC9" s="116"/>
    </row>
    <row r="10" spans="1:29" s="17" customFormat="1" ht="21.75" customHeight="1">
      <c r="A10" s="126">
        <v>3</v>
      </c>
      <c r="B10" s="127" t="s">
        <v>44</v>
      </c>
      <c r="C10" s="128">
        <v>55</v>
      </c>
      <c r="D10" s="129">
        <v>41.58</v>
      </c>
      <c r="E10" s="130" t="s">
        <v>31</v>
      </c>
      <c r="F10" s="128">
        <v>21</v>
      </c>
      <c r="G10" s="129">
        <v>6.38</v>
      </c>
      <c r="H10" s="130" t="s">
        <v>32</v>
      </c>
      <c r="I10" s="125">
        <f t="shared" si="6"/>
        <v>184.6962219616144</v>
      </c>
      <c r="J10" s="123">
        <f t="shared" si="0"/>
        <v>4.7652086035298575</v>
      </c>
      <c r="K10" s="124">
        <f t="shared" si="1"/>
        <v>337.73750565380294</v>
      </c>
      <c r="L10" s="131" t="s">
        <v>49</v>
      </c>
      <c r="M10" s="15">
        <f t="shared" si="2"/>
        <v>55.693</v>
      </c>
      <c r="N10" s="15">
        <f t="shared" si="3"/>
        <v>55.693</v>
      </c>
      <c r="O10" s="15">
        <f t="shared" si="4"/>
        <v>21.106333333333335</v>
      </c>
      <c r="P10" s="15">
        <f t="shared" si="5"/>
        <v>21.106333333333335</v>
      </c>
      <c r="Q10" s="15">
        <f t="shared" si="7"/>
        <v>55.65625</v>
      </c>
      <c r="R10" s="15">
        <f t="shared" si="8"/>
        <v>0.07349999999999568</v>
      </c>
      <c r="S10" s="15">
        <f t="shared" si="9"/>
        <v>-0.05333333333333101</v>
      </c>
      <c r="T10" s="15">
        <f aca="true" t="shared" si="16" ref="T10:T36">IF(A10&lt;&gt;"",S10*COS(Q10*PI()/180),"")</f>
        <v>-0.03008835616035828</v>
      </c>
      <c r="U10" s="18">
        <f t="shared" si="10"/>
        <v>22.262494346197037</v>
      </c>
      <c r="V10" s="16">
        <f t="shared" si="11"/>
        <v>337.73750565380294</v>
      </c>
      <c r="W10" s="19" t="str">
        <f t="shared" si="12"/>
        <v>no motion</v>
      </c>
      <c r="X10" s="16" t="str">
        <f t="shared" si="13"/>
        <v>no motion</v>
      </c>
      <c r="Y10" s="16" t="str">
        <f t="shared" si="14"/>
        <v>no motion</v>
      </c>
      <c r="Z10" s="16" t="str">
        <f t="shared" si="15"/>
        <v>no motion</v>
      </c>
      <c r="AA10" s="115"/>
      <c r="AB10" s="115"/>
      <c r="AC10" s="116"/>
    </row>
    <row r="11" spans="1:29" s="17" customFormat="1" ht="21.75" customHeight="1">
      <c r="A11" s="126">
        <v>4</v>
      </c>
      <c r="B11" s="127" t="s">
        <v>45</v>
      </c>
      <c r="C11" s="128">
        <v>55</v>
      </c>
      <c r="D11" s="129">
        <v>30.38</v>
      </c>
      <c r="E11" s="130" t="s">
        <v>31</v>
      </c>
      <c r="F11" s="128">
        <v>18</v>
      </c>
      <c r="G11" s="129">
        <v>49.09</v>
      </c>
      <c r="H11" s="130" t="s">
        <v>32</v>
      </c>
      <c r="I11" s="125">
        <f t="shared" si="6"/>
        <v>106.32680217895879</v>
      </c>
      <c r="J11" s="123">
        <f t="shared" si="0"/>
        <v>78.36941978265563</v>
      </c>
      <c r="K11" s="124">
        <f t="shared" si="1"/>
        <v>261.78356230754866</v>
      </c>
      <c r="L11" s="131" t="s">
        <v>49</v>
      </c>
      <c r="M11" s="15">
        <f t="shared" si="2"/>
        <v>55.50633333333333</v>
      </c>
      <c r="N11" s="15">
        <f t="shared" si="3"/>
        <v>55.50633333333333</v>
      </c>
      <c r="O11" s="15">
        <f t="shared" si="4"/>
        <v>18.818166666666666</v>
      </c>
      <c r="P11" s="15">
        <f t="shared" si="5"/>
        <v>18.818166666666666</v>
      </c>
      <c r="Q11" s="15">
        <f t="shared" si="7"/>
        <v>55.599666666666664</v>
      </c>
      <c r="R11" s="15">
        <f t="shared" si="8"/>
        <v>-0.18666666666666742</v>
      </c>
      <c r="S11" s="15">
        <f t="shared" si="9"/>
        <v>-2.288166666666669</v>
      </c>
      <c r="T11" s="15">
        <f t="shared" si="16"/>
        <v>-1.2927496489041064</v>
      </c>
      <c r="U11" s="18">
        <f t="shared" si="10"/>
        <v>81.78356230754868</v>
      </c>
      <c r="V11" s="16">
        <f t="shared" si="11"/>
        <v>261.78356230754866</v>
      </c>
      <c r="W11" s="19" t="str">
        <f t="shared" si="12"/>
        <v>no motion</v>
      </c>
      <c r="X11" s="16" t="str">
        <f t="shared" si="13"/>
        <v>no motion</v>
      </c>
      <c r="Y11" s="16" t="str">
        <f t="shared" si="14"/>
        <v>no motion</v>
      </c>
      <c r="Z11" s="16" t="str">
        <f t="shared" si="15"/>
        <v>no motion</v>
      </c>
      <c r="AA11" s="115"/>
      <c r="AB11" s="115"/>
      <c r="AC11" s="116"/>
    </row>
    <row r="12" spans="1:29" s="17" customFormat="1" ht="21.75" customHeight="1">
      <c r="A12" s="126">
        <v>5</v>
      </c>
      <c r="B12" s="127" t="s">
        <v>42</v>
      </c>
      <c r="C12" s="128">
        <v>56</v>
      </c>
      <c r="D12" s="129">
        <v>54.17</v>
      </c>
      <c r="E12" s="130" t="s">
        <v>31</v>
      </c>
      <c r="F12" s="128">
        <v>16</v>
      </c>
      <c r="G12" s="129">
        <v>51.41</v>
      </c>
      <c r="H12" s="130" t="s">
        <v>32</v>
      </c>
      <c r="I12" s="125">
        <f t="shared" si="6"/>
        <v>0</v>
      </c>
      <c r="J12" s="123">
        <f t="shared" si="0"/>
        <v>106.32680217895879</v>
      </c>
      <c r="K12" s="124">
        <f t="shared" si="1"/>
        <v>322.00292039383305</v>
      </c>
      <c r="L12" s="131" t="s">
        <v>49</v>
      </c>
      <c r="M12" s="15">
        <f t="shared" si="2"/>
        <v>56.902833333333334</v>
      </c>
      <c r="N12" s="15">
        <f t="shared" si="3"/>
        <v>56.902833333333334</v>
      </c>
      <c r="O12" s="15">
        <f t="shared" si="4"/>
        <v>16.856833333333334</v>
      </c>
      <c r="P12" s="15">
        <f t="shared" si="5"/>
        <v>16.856833333333334</v>
      </c>
      <c r="Q12" s="15">
        <f t="shared" si="7"/>
        <v>56.20458333333333</v>
      </c>
      <c r="R12" s="15">
        <f t="shared" si="8"/>
        <v>1.3965000000000032</v>
      </c>
      <c r="S12" s="15">
        <f t="shared" si="9"/>
        <v>-1.9613333333333323</v>
      </c>
      <c r="T12" s="15">
        <f t="shared" si="16"/>
        <v>-1.0909507527335185</v>
      </c>
      <c r="U12" s="18">
        <f t="shared" si="10"/>
        <v>37.99707960616693</v>
      </c>
      <c r="V12" s="16">
        <f t="shared" si="11"/>
        <v>322.00292039383305</v>
      </c>
      <c r="W12" s="19" t="str">
        <f t="shared" si="12"/>
        <v>no motion</v>
      </c>
      <c r="X12" s="16" t="str">
        <f t="shared" si="13"/>
        <v>no motion</v>
      </c>
      <c r="Y12" s="16" t="str">
        <f t="shared" si="14"/>
        <v>no motion</v>
      </c>
      <c r="Z12" s="16" t="str">
        <f t="shared" si="15"/>
        <v>no motion</v>
      </c>
      <c r="AA12" s="115"/>
      <c r="AB12" s="115"/>
      <c r="AC12" s="116"/>
    </row>
    <row r="13" spans="1:29" s="17" customFormat="1" ht="21.75" customHeight="1">
      <c r="A13" s="126"/>
      <c r="B13" s="127"/>
      <c r="C13" s="128"/>
      <c r="D13" s="129"/>
      <c r="E13" s="130"/>
      <c r="F13" s="128"/>
      <c r="G13" s="129"/>
      <c r="H13" s="130"/>
      <c r="I13" s="125"/>
      <c r="J13" s="123"/>
      <c r="K13" s="124"/>
      <c r="L13" s="131"/>
      <c r="M13" s="15">
        <f t="shared" si="2"/>
      </c>
      <c r="N13" s="15">
        <f t="shared" si="3"/>
      </c>
      <c r="O13" s="15">
        <f t="shared" si="4"/>
      </c>
      <c r="P13" s="15">
        <f t="shared" si="5"/>
      </c>
      <c r="Q13" s="15">
        <f t="shared" si="7"/>
      </c>
      <c r="R13" s="15">
        <f t="shared" si="8"/>
      </c>
      <c r="S13" s="15">
        <f t="shared" si="9"/>
      </c>
      <c r="T13" s="15">
        <f t="shared" si="16"/>
      </c>
      <c r="U13" s="18">
        <f t="shared" si="10"/>
      </c>
      <c r="V13" s="16">
        <f t="shared" si="11"/>
      </c>
      <c r="W13" s="19">
        <f t="shared" si="12"/>
      </c>
      <c r="X13" s="16">
        <f t="shared" si="13"/>
      </c>
      <c r="Y13" s="16">
        <f t="shared" si="14"/>
      </c>
      <c r="Z13" s="16">
        <f t="shared" si="15"/>
      </c>
      <c r="AA13" s="115"/>
      <c r="AB13" s="115"/>
      <c r="AC13" s="116"/>
    </row>
    <row r="14" spans="1:29" s="17" customFormat="1" ht="21.75" customHeight="1">
      <c r="A14" s="126"/>
      <c r="B14" s="127"/>
      <c r="C14" s="128"/>
      <c r="D14" s="129"/>
      <c r="E14" s="130"/>
      <c r="F14" s="128"/>
      <c r="G14" s="129"/>
      <c r="H14" s="130"/>
      <c r="I14" s="125"/>
      <c r="J14" s="123"/>
      <c r="K14" s="124"/>
      <c r="L14" s="131"/>
      <c r="M14" s="15">
        <f t="shared" si="2"/>
      </c>
      <c r="N14" s="15">
        <f t="shared" si="3"/>
      </c>
      <c r="O14" s="15">
        <f t="shared" si="4"/>
      </c>
      <c r="P14" s="15">
        <f t="shared" si="5"/>
      </c>
      <c r="Q14" s="15">
        <f t="shared" si="7"/>
      </c>
      <c r="R14" s="15">
        <f t="shared" si="8"/>
      </c>
      <c r="S14" s="15">
        <f t="shared" si="9"/>
      </c>
      <c r="T14" s="15">
        <f t="shared" si="16"/>
      </c>
      <c r="U14" s="18">
        <f t="shared" si="10"/>
      </c>
      <c r="V14" s="16">
        <f t="shared" si="11"/>
      </c>
      <c r="W14" s="19">
        <f t="shared" si="12"/>
      </c>
      <c r="X14" s="16">
        <f t="shared" si="13"/>
      </c>
      <c r="Y14" s="16">
        <f t="shared" si="14"/>
      </c>
      <c r="Z14" s="16">
        <f t="shared" si="15"/>
      </c>
      <c r="AA14" s="115"/>
      <c r="AB14" s="115"/>
      <c r="AC14" s="116"/>
    </row>
    <row r="15" spans="1:29" s="17" customFormat="1" ht="21.75" customHeight="1">
      <c r="A15" s="126"/>
      <c r="B15" s="127"/>
      <c r="C15" s="128"/>
      <c r="D15" s="129"/>
      <c r="E15" s="130"/>
      <c r="F15" s="128"/>
      <c r="G15" s="129"/>
      <c r="H15" s="130"/>
      <c r="I15" s="125"/>
      <c r="J15" s="123"/>
      <c r="K15" s="124"/>
      <c r="L15" s="131"/>
      <c r="M15" s="15">
        <f t="shared" si="2"/>
      </c>
      <c r="N15" s="15">
        <f t="shared" si="3"/>
      </c>
      <c r="O15" s="15">
        <f t="shared" si="4"/>
      </c>
      <c r="P15" s="15">
        <f t="shared" si="5"/>
      </c>
      <c r="Q15" s="15">
        <f t="shared" si="7"/>
      </c>
      <c r="R15" s="15">
        <f t="shared" si="8"/>
      </c>
      <c r="S15" s="15">
        <f t="shared" si="9"/>
      </c>
      <c r="T15" s="15">
        <f t="shared" si="16"/>
      </c>
      <c r="U15" s="18">
        <f t="shared" si="10"/>
      </c>
      <c r="V15" s="16">
        <f t="shared" si="11"/>
      </c>
      <c r="W15" s="19">
        <f t="shared" si="12"/>
      </c>
      <c r="X15" s="16">
        <f t="shared" si="13"/>
      </c>
      <c r="Y15" s="16">
        <f t="shared" si="14"/>
      </c>
      <c r="Z15" s="16">
        <f t="shared" si="15"/>
      </c>
      <c r="AA15" s="115"/>
      <c r="AB15" s="115"/>
      <c r="AC15" s="116"/>
    </row>
    <row r="16" spans="1:29" s="17" customFormat="1" ht="21.75" customHeight="1">
      <c r="A16" s="126"/>
      <c r="B16" s="127"/>
      <c r="C16" s="128"/>
      <c r="D16" s="129"/>
      <c r="E16" s="130"/>
      <c r="F16" s="128"/>
      <c r="G16" s="129"/>
      <c r="H16" s="130"/>
      <c r="I16" s="125"/>
      <c r="J16" s="123"/>
      <c r="K16" s="124"/>
      <c r="L16" s="131"/>
      <c r="M16" s="15">
        <f t="shared" si="2"/>
      </c>
      <c r="N16" s="15">
        <f t="shared" si="3"/>
      </c>
      <c r="O16" s="15">
        <f t="shared" si="4"/>
      </c>
      <c r="P16" s="15">
        <f t="shared" si="5"/>
      </c>
      <c r="Q16" s="15">
        <f t="shared" si="7"/>
      </c>
      <c r="R16" s="15">
        <f t="shared" si="8"/>
      </c>
      <c r="S16" s="15">
        <f t="shared" si="9"/>
      </c>
      <c r="T16" s="15">
        <f t="shared" si="16"/>
      </c>
      <c r="U16" s="18">
        <f t="shared" si="10"/>
      </c>
      <c r="V16" s="16">
        <f t="shared" si="11"/>
      </c>
      <c r="W16" s="19">
        <f t="shared" si="12"/>
      </c>
      <c r="X16" s="16">
        <f t="shared" si="13"/>
      </c>
      <c r="Y16" s="16">
        <f t="shared" si="14"/>
      </c>
      <c r="Z16" s="16">
        <f t="shared" si="15"/>
      </c>
      <c r="AA16" s="115"/>
      <c r="AB16" s="115"/>
      <c r="AC16" s="116"/>
    </row>
    <row r="17" spans="1:29" s="17" customFormat="1" ht="21.75" customHeight="1">
      <c r="A17" s="126"/>
      <c r="B17" s="127"/>
      <c r="C17" s="128"/>
      <c r="D17" s="129"/>
      <c r="E17" s="130"/>
      <c r="F17" s="128"/>
      <c r="G17" s="129"/>
      <c r="H17" s="130"/>
      <c r="I17" s="125"/>
      <c r="J17" s="123"/>
      <c r="K17" s="124"/>
      <c r="L17" s="131"/>
      <c r="M17" s="15">
        <f t="shared" si="2"/>
      </c>
      <c r="N17" s="15">
        <f t="shared" si="3"/>
      </c>
      <c r="O17" s="15">
        <f t="shared" si="4"/>
      </c>
      <c r="P17" s="15">
        <f t="shared" si="5"/>
      </c>
      <c r="Q17" s="15">
        <f t="shared" si="7"/>
      </c>
      <c r="R17" s="15">
        <f t="shared" si="8"/>
      </c>
      <c r="S17" s="15">
        <f t="shared" si="9"/>
      </c>
      <c r="T17" s="15">
        <f t="shared" si="16"/>
      </c>
      <c r="U17" s="18">
        <f t="shared" si="10"/>
      </c>
      <c r="V17" s="16">
        <f t="shared" si="11"/>
      </c>
      <c r="W17" s="19">
        <f t="shared" si="12"/>
      </c>
      <c r="X17" s="16">
        <f t="shared" si="13"/>
      </c>
      <c r="Y17" s="16">
        <f t="shared" si="14"/>
      </c>
      <c r="Z17" s="16">
        <f t="shared" si="15"/>
      </c>
      <c r="AA17" s="115"/>
      <c r="AB17" s="115"/>
      <c r="AC17" s="116"/>
    </row>
    <row r="18" spans="1:29" s="17" customFormat="1" ht="21.75" customHeight="1">
      <c r="A18" s="126"/>
      <c r="B18" s="127"/>
      <c r="C18" s="128"/>
      <c r="D18" s="129"/>
      <c r="E18" s="130"/>
      <c r="F18" s="128"/>
      <c r="G18" s="129"/>
      <c r="H18" s="130"/>
      <c r="I18" s="125"/>
      <c r="J18" s="123"/>
      <c r="K18" s="124"/>
      <c r="L18" s="131"/>
      <c r="M18" s="15">
        <f t="shared" si="2"/>
      </c>
      <c r="N18" s="15">
        <f t="shared" si="3"/>
      </c>
      <c r="O18" s="15">
        <f t="shared" si="4"/>
      </c>
      <c r="P18" s="15">
        <f t="shared" si="5"/>
      </c>
      <c r="Q18" s="15">
        <f t="shared" si="7"/>
      </c>
      <c r="R18" s="15">
        <f t="shared" si="8"/>
      </c>
      <c r="S18" s="15">
        <f t="shared" si="9"/>
      </c>
      <c r="T18" s="15">
        <f t="shared" si="16"/>
      </c>
      <c r="U18" s="18">
        <f t="shared" si="10"/>
      </c>
      <c r="V18" s="16">
        <f t="shared" si="11"/>
      </c>
      <c r="W18" s="19">
        <f t="shared" si="12"/>
      </c>
      <c r="X18" s="16">
        <f t="shared" si="13"/>
      </c>
      <c r="Y18" s="16">
        <f t="shared" si="14"/>
      </c>
      <c r="Z18" s="16">
        <f t="shared" si="15"/>
      </c>
      <c r="AA18" s="115"/>
      <c r="AB18" s="115"/>
      <c r="AC18" s="116"/>
    </row>
    <row r="19" spans="1:29" s="17" customFormat="1" ht="21.75" customHeight="1">
      <c r="A19" s="126"/>
      <c r="B19" s="127"/>
      <c r="C19" s="128"/>
      <c r="D19" s="129"/>
      <c r="E19" s="130"/>
      <c r="F19" s="128"/>
      <c r="G19" s="129"/>
      <c r="H19" s="130"/>
      <c r="I19" s="125"/>
      <c r="J19" s="123"/>
      <c r="K19" s="124"/>
      <c r="L19" s="131"/>
      <c r="M19" s="15">
        <f t="shared" si="2"/>
      </c>
      <c r="N19" s="15">
        <f t="shared" si="3"/>
      </c>
      <c r="O19" s="15">
        <f t="shared" si="4"/>
      </c>
      <c r="P19" s="15">
        <f t="shared" si="5"/>
      </c>
      <c r="Q19" s="15">
        <f t="shared" si="7"/>
      </c>
      <c r="R19" s="15">
        <f t="shared" si="8"/>
      </c>
      <c r="S19" s="15">
        <f t="shared" si="9"/>
      </c>
      <c r="T19" s="15">
        <f t="shared" si="16"/>
      </c>
      <c r="U19" s="18">
        <f t="shared" si="10"/>
      </c>
      <c r="V19" s="16">
        <f t="shared" si="11"/>
      </c>
      <c r="W19" s="19">
        <f t="shared" si="12"/>
      </c>
      <c r="X19" s="16">
        <f t="shared" si="13"/>
      </c>
      <c r="Y19" s="16">
        <f t="shared" si="14"/>
      </c>
      <c r="Z19" s="16">
        <f t="shared" si="15"/>
      </c>
      <c r="AA19" s="115"/>
      <c r="AB19" s="115"/>
      <c r="AC19" s="116"/>
    </row>
    <row r="20" spans="1:29" s="17" customFormat="1" ht="21.75" customHeight="1">
      <c r="A20" s="126"/>
      <c r="B20" s="127"/>
      <c r="C20" s="128"/>
      <c r="D20" s="129"/>
      <c r="E20" s="130"/>
      <c r="F20" s="128"/>
      <c r="G20" s="129"/>
      <c r="H20" s="130"/>
      <c r="I20" s="125"/>
      <c r="J20" s="123"/>
      <c r="K20" s="124"/>
      <c r="L20" s="131"/>
      <c r="M20" s="15">
        <f t="shared" si="2"/>
      </c>
      <c r="N20" s="15">
        <f t="shared" si="3"/>
      </c>
      <c r="O20" s="15">
        <f t="shared" si="4"/>
      </c>
      <c r="P20" s="15">
        <f t="shared" si="5"/>
      </c>
      <c r="Q20" s="15">
        <f t="shared" si="7"/>
      </c>
      <c r="R20" s="15">
        <f t="shared" si="8"/>
      </c>
      <c r="S20" s="15">
        <f t="shared" si="9"/>
      </c>
      <c r="T20" s="15">
        <f t="shared" si="16"/>
      </c>
      <c r="U20" s="18">
        <f t="shared" si="10"/>
      </c>
      <c r="V20" s="16">
        <f t="shared" si="11"/>
      </c>
      <c r="W20" s="19">
        <f t="shared" si="12"/>
      </c>
      <c r="X20" s="16">
        <f t="shared" si="13"/>
      </c>
      <c r="Y20" s="16">
        <f t="shared" si="14"/>
      </c>
      <c r="Z20" s="16">
        <f t="shared" si="15"/>
      </c>
      <c r="AA20" s="115"/>
      <c r="AB20" s="115"/>
      <c r="AC20" s="116"/>
    </row>
    <row r="21" spans="1:29" s="17" customFormat="1" ht="21.75" customHeight="1">
      <c r="A21" s="126"/>
      <c r="B21" s="127"/>
      <c r="C21" s="128"/>
      <c r="D21" s="129"/>
      <c r="E21" s="130"/>
      <c r="F21" s="128"/>
      <c r="G21" s="129"/>
      <c r="H21" s="130"/>
      <c r="I21" s="125"/>
      <c r="J21" s="123"/>
      <c r="K21" s="124"/>
      <c r="L21" s="131"/>
      <c r="M21" s="15">
        <f t="shared" si="2"/>
      </c>
      <c r="N21" s="15">
        <f t="shared" si="3"/>
      </c>
      <c r="O21" s="15">
        <f t="shared" si="4"/>
      </c>
      <c r="P21" s="15">
        <f t="shared" si="5"/>
      </c>
      <c r="Q21" s="15">
        <f t="shared" si="7"/>
      </c>
      <c r="R21" s="15">
        <f t="shared" si="8"/>
      </c>
      <c r="S21" s="15">
        <f t="shared" si="9"/>
      </c>
      <c r="T21" s="15">
        <f t="shared" si="16"/>
      </c>
      <c r="U21" s="18">
        <f t="shared" si="10"/>
      </c>
      <c r="V21" s="16">
        <f t="shared" si="11"/>
      </c>
      <c r="W21" s="19">
        <f t="shared" si="12"/>
      </c>
      <c r="X21" s="16">
        <f t="shared" si="13"/>
      </c>
      <c r="Y21" s="16">
        <f t="shared" si="14"/>
      </c>
      <c r="Z21" s="16">
        <f t="shared" si="15"/>
      </c>
      <c r="AA21" s="115"/>
      <c r="AB21" s="115"/>
      <c r="AC21" s="116"/>
    </row>
    <row r="22" spans="1:29" s="17" customFormat="1" ht="21.75" customHeight="1">
      <c r="A22" s="126"/>
      <c r="B22" s="127"/>
      <c r="C22" s="128"/>
      <c r="D22" s="129"/>
      <c r="E22" s="130"/>
      <c r="F22" s="128"/>
      <c r="G22" s="129"/>
      <c r="H22" s="130"/>
      <c r="I22" s="125"/>
      <c r="J22" s="123"/>
      <c r="K22" s="124"/>
      <c r="L22" s="131"/>
      <c r="M22" s="15">
        <f t="shared" si="2"/>
      </c>
      <c r="N22" s="15">
        <f t="shared" si="3"/>
      </c>
      <c r="O22" s="15">
        <f t="shared" si="4"/>
      </c>
      <c r="P22" s="15">
        <f t="shared" si="5"/>
      </c>
      <c r="Q22" s="15">
        <f t="shared" si="7"/>
      </c>
      <c r="R22" s="15">
        <f t="shared" si="8"/>
      </c>
      <c r="S22" s="15">
        <f t="shared" si="9"/>
      </c>
      <c r="T22" s="15">
        <f t="shared" si="16"/>
      </c>
      <c r="U22" s="18">
        <f t="shared" si="10"/>
      </c>
      <c r="V22" s="16">
        <f t="shared" si="11"/>
      </c>
      <c r="W22" s="19">
        <f t="shared" si="12"/>
      </c>
      <c r="X22" s="16">
        <f t="shared" si="13"/>
      </c>
      <c r="Y22" s="16">
        <f t="shared" si="14"/>
      </c>
      <c r="Z22" s="16">
        <f t="shared" si="15"/>
      </c>
      <c r="AA22" s="115"/>
      <c r="AB22" s="115"/>
      <c r="AC22" s="116"/>
    </row>
    <row r="23" spans="1:29" s="17" customFormat="1" ht="21.75" customHeight="1">
      <c r="A23" s="126"/>
      <c r="B23" s="127"/>
      <c r="C23" s="128"/>
      <c r="D23" s="129"/>
      <c r="E23" s="130"/>
      <c r="F23" s="128"/>
      <c r="G23" s="129"/>
      <c r="H23" s="130"/>
      <c r="I23" s="125"/>
      <c r="J23" s="123"/>
      <c r="K23" s="124"/>
      <c r="L23" s="131"/>
      <c r="M23" s="15">
        <f t="shared" si="2"/>
      </c>
      <c r="N23" s="15">
        <f t="shared" si="3"/>
      </c>
      <c r="O23" s="15">
        <f t="shared" si="4"/>
      </c>
      <c r="P23" s="15">
        <f t="shared" si="5"/>
      </c>
      <c r="Q23" s="15">
        <f t="shared" si="7"/>
      </c>
      <c r="R23" s="15">
        <f t="shared" si="8"/>
      </c>
      <c r="S23" s="15">
        <f t="shared" si="9"/>
      </c>
      <c r="T23" s="15">
        <f t="shared" si="16"/>
      </c>
      <c r="U23" s="18">
        <f t="shared" si="10"/>
      </c>
      <c r="V23" s="16">
        <f t="shared" si="11"/>
      </c>
      <c r="W23" s="19">
        <f t="shared" si="12"/>
      </c>
      <c r="X23" s="16">
        <f t="shared" si="13"/>
      </c>
      <c r="Y23" s="16">
        <f t="shared" si="14"/>
      </c>
      <c r="Z23" s="16">
        <f t="shared" si="15"/>
      </c>
      <c r="AA23" s="115"/>
      <c r="AB23" s="115"/>
      <c r="AC23" s="116"/>
    </row>
    <row r="24" spans="1:29" s="17" customFormat="1" ht="21.75" customHeight="1">
      <c r="A24" s="126"/>
      <c r="B24" s="127"/>
      <c r="C24" s="128"/>
      <c r="D24" s="129"/>
      <c r="E24" s="130"/>
      <c r="F24" s="128"/>
      <c r="G24" s="129"/>
      <c r="H24" s="130"/>
      <c r="I24" s="125">
        <f t="shared" si="6"/>
      </c>
      <c r="J24" s="123">
        <f t="shared" si="0"/>
      </c>
      <c r="K24" s="124">
        <f t="shared" si="1"/>
      </c>
      <c r="L24" s="131"/>
      <c r="M24" s="15">
        <f t="shared" si="2"/>
      </c>
      <c r="N24" s="15">
        <f t="shared" si="3"/>
      </c>
      <c r="O24" s="15">
        <f t="shared" si="4"/>
      </c>
      <c r="P24" s="15">
        <f t="shared" si="5"/>
      </c>
      <c r="Q24" s="15">
        <f t="shared" si="7"/>
      </c>
      <c r="R24" s="15">
        <f t="shared" si="8"/>
      </c>
      <c r="S24" s="15">
        <f t="shared" si="9"/>
      </c>
      <c r="T24" s="15">
        <f t="shared" si="16"/>
      </c>
      <c r="U24" s="18">
        <f t="shared" si="10"/>
      </c>
      <c r="V24" s="16">
        <f t="shared" si="11"/>
      </c>
      <c r="W24" s="19">
        <f t="shared" si="12"/>
      </c>
      <c r="X24" s="16">
        <f t="shared" si="13"/>
      </c>
      <c r="Y24" s="16">
        <f t="shared" si="14"/>
      </c>
      <c r="Z24" s="16">
        <f t="shared" si="15"/>
      </c>
      <c r="AA24" s="115"/>
      <c r="AB24" s="115"/>
      <c r="AC24" s="116"/>
    </row>
    <row r="25" spans="1:29" s="17" customFormat="1" ht="21.75" customHeight="1">
      <c r="A25" s="126"/>
      <c r="B25" s="127"/>
      <c r="C25" s="128"/>
      <c r="D25" s="129"/>
      <c r="E25" s="130"/>
      <c r="F25" s="128"/>
      <c r="G25" s="129"/>
      <c r="H25" s="130"/>
      <c r="I25" s="125">
        <f t="shared" si="6"/>
      </c>
      <c r="J25" s="123">
        <f t="shared" si="0"/>
      </c>
      <c r="K25" s="124">
        <f t="shared" si="1"/>
      </c>
      <c r="L25" s="131"/>
      <c r="M25" s="15">
        <f t="shared" si="2"/>
      </c>
      <c r="N25" s="15">
        <f t="shared" si="3"/>
      </c>
      <c r="O25" s="15">
        <f t="shared" si="4"/>
      </c>
      <c r="P25" s="15">
        <f t="shared" si="5"/>
      </c>
      <c r="Q25" s="15">
        <f t="shared" si="7"/>
      </c>
      <c r="R25" s="15">
        <f t="shared" si="8"/>
      </c>
      <c r="S25" s="15">
        <f t="shared" si="9"/>
      </c>
      <c r="T25" s="15">
        <f t="shared" si="16"/>
      </c>
      <c r="U25" s="18">
        <f t="shared" si="10"/>
      </c>
      <c r="V25" s="16">
        <f t="shared" si="11"/>
      </c>
      <c r="W25" s="19">
        <f t="shared" si="12"/>
      </c>
      <c r="X25" s="16">
        <f t="shared" si="13"/>
      </c>
      <c r="Y25" s="16">
        <f t="shared" si="14"/>
      </c>
      <c r="Z25" s="16">
        <f t="shared" si="15"/>
      </c>
      <c r="AA25" s="115"/>
      <c r="AB25" s="115"/>
      <c r="AC25" s="116"/>
    </row>
    <row r="26" spans="1:29" s="17" customFormat="1" ht="21.75" customHeight="1">
      <c r="A26" s="126"/>
      <c r="B26" s="127"/>
      <c r="C26" s="128"/>
      <c r="D26" s="129"/>
      <c r="E26" s="130"/>
      <c r="F26" s="128"/>
      <c r="G26" s="129"/>
      <c r="H26" s="130"/>
      <c r="I26" s="125">
        <f t="shared" si="6"/>
      </c>
      <c r="J26" s="123">
        <f t="shared" si="0"/>
      </c>
      <c r="K26" s="124">
        <f t="shared" si="1"/>
      </c>
      <c r="L26" s="131"/>
      <c r="M26" s="15">
        <f t="shared" si="2"/>
      </c>
      <c r="N26" s="15">
        <f t="shared" si="3"/>
      </c>
      <c r="O26" s="15">
        <f t="shared" si="4"/>
      </c>
      <c r="P26" s="15">
        <f t="shared" si="5"/>
      </c>
      <c r="Q26" s="15">
        <f t="shared" si="7"/>
      </c>
      <c r="R26" s="15">
        <f t="shared" si="8"/>
      </c>
      <c r="S26" s="15">
        <f t="shared" si="9"/>
      </c>
      <c r="T26" s="15">
        <f t="shared" si="16"/>
      </c>
      <c r="U26" s="18">
        <f t="shared" si="10"/>
      </c>
      <c r="V26" s="16">
        <f t="shared" si="11"/>
      </c>
      <c r="W26" s="19">
        <f t="shared" si="12"/>
      </c>
      <c r="X26" s="16">
        <f t="shared" si="13"/>
      </c>
      <c r="Y26" s="16">
        <f t="shared" si="14"/>
      </c>
      <c r="Z26" s="16">
        <f t="shared" si="15"/>
      </c>
      <c r="AA26" s="115"/>
      <c r="AB26" s="115"/>
      <c r="AC26" s="116"/>
    </row>
    <row r="27" spans="1:29" s="17" customFormat="1" ht="21.75" customHeight="1">
      <c r="A27" s="126"/>
      <c r="B27" s="127"/>
      <c r="C27" s="128"/>
      <c r="D27" s="129"/>
      <c r="E27" s="130"/>
      <c r="F27" s="128"/>
      <c r="G27" s="129"/>
      <c r="H27" s="130"/>
      <c r="I27" s="125">
        <f t="shared" si="6"/>
      </c>
      <c r="J27" s="123">
        <f t="shared" si="0"/>
      </c>
      <c r="K27" s="124">
        <f t="shared" si="1"/>
      </c>
      <c r="L27" s="131"/>
      <c r="M27" s="15">
        <f t="shared" si="2"/>
      </c>
      <c r="N27" s="15">
        <f t="shared" si="3"/>
      </c>
      <c r="O27" s="15">
        <f t="shared" si="4"/>
      </c>
      <c r="P27" s="15">
        <f t="shared" si="5"/>
      </c>
      <c r="Q27" s="15">
        <f t="shared" si="7"/>
      </c>
      <c r="R27" s="15">
        <f t="shared" si="8"/>
      </c>
      <c r="S27" s="15">
        <f t="shared" si="9"/>
      </c>
      <c r="T27" s="15">
        <f t="shared" si="16"/>
      </c>
      <c r="U27" s="18">
        <f t="shared" si="10"/>
      </c>
      <c r="V27" s="16">
        <f t="shared" si="11"/>
      </c>
      <c r="W27" s="19">
        <f t="shared" si="12"/>
      </c>
      <c r="X27" s="16">
        <f t="shared" si="13"/>
      </c>
      <c r="Y27" s="16">
        <f t="shared" si="14"/>
      </c>
      <c r="Z27" s="16">
        <f t="shared" si="15"/>
      </c>
      <c r="AA27" s="115"/>
      <c r="AB27" s="115"/>
      <c r="AC27" s="116"/>
    </row>
    <row r="28" spans="1:29" s="17" customFormat="1" ht="21.75" customHeight="1">
      <c r="A28" s="126"/>
      <c r="B28" s="127"/>
      <c r="C28" s="128"/>
      <c r="D28" s="129"/>
      <c r="E28" s="130"/>
      <c r="F28" s="128"/>
      <c r="G28" s="129"/>
      <c r="H28" s="130"/>
      <c r="I28" s="125">
        <f t="shared" si="6"/>
      </c>
      <c r="J28" s="123">
        <f t="shared" si="0"/>
      </c>
      <c r="K28" s="124">
        <f t="shared" si="1"/>
      </c>
      <c r="L28" s="131"/>
      <c r="M28" s="15">
        <f t="shared" si="2"/>
      </c>
      <c r="N28" s="15">
        <f t="shared" si="3"/>
      </c>
      <c r="O28" s="15">
        <f t="shared" si="4"/>
      </c>
      <c r="P28" s="15">
        <f t="shared" si="5"/>
      </c>
      <c r="Q28" s="15">
        <f t="shared" si="7"/>
      </c>
      <c r="R28" s="15">
        <f t="shared" si="8"/>
      </c>
      <c r="S28" s="15">
        <f t="shared" si="9"/>
      </c>
      <c r="T28" s="15">
        <f t="shared" si="16"/>
      </c>
      <c r="U28" s="18">
        <f t="shared" si="10"/>
      </c>
      <c r="V28" s="16">
        <f t="shared" si="11"/>
      </c>
      <c r="W28" s="19">
        <f t="shared" si="12"/>
      </c>
      <c r="X28" s="16">
        <f t="shared" si="13"/>
      </c>
      <c r="Y28" s="16">
        <f t="shared" si="14"/>
      </c>
      <c r="Z28" s="16">
        <f t="shared" si="15"/>
      </c>
      <c r="AA28" s="115"/>
      <c r="AB28" s="115"/>
      <c r="AC28" s="116"/>
    </row>
    <row r="29" spans="1:29" s="17" customFormat="1" ht="21.75" customHeight="1">
      <c r="A29" s="126"/>
      <c r="B29" s="127"/>
      <c r="C29" s="128"/>
      <c r="D29" s="129"/>
      <c r="E29" s="130"/>
      <c r="F29" s="128"/>
      <c r="G29" s="129"/>
      <c r="H29" s="130"/>
      <c r="I29" s="125">
        <f t="shared" si="6"/>
      </c>
      <c r="J29" s="123">
        <f t="shared" si="0"/>
      </c>
      <c r="K29" s="124">
        <f t="shared" si="1"/>
      </c>
      <c r="L29" s="131"/>
      <c r="M29" s="15">
        <f t="shared" si="2"/>
      </c>
      <c r="N29" s="15">
        <f t="shared" si="3"/>
      </c>
      <c r="O29" s="15">
        <f t="shared" si="4"/>
      </c>
      <c r="P29" s="15">
        <f t="shared" si="5"/>
      </c>
      <c r="Q29" s="15">
        <f t="shared" si="7"/>
      </c>
      <c r="R29" s="15">
        <f t="shared" si="8"/>
      </c>
      <c r="S29" s="15">
        <f t="shared" si="9"/>
      </c>
      <c r="T29" s="15">
        <f t="shared" si="16"/>
      </c>
      <c r="U29" s="18">
        <f t="shared" si="10"/>
      </c>
      <c r="V29" s="16">
        <f t="shared" si="11"/>
      </c>
      <c r="W29" s="19">
        <f t="shared" si="12"/>
      </c>
      <c r="X29" s="16">
        <f t="shared" si="13"/>
      </c>
      <c r="Y29" s="16">
        <f t="shared" si="14"/>
      </c>
      <c r="Z29" s="16">
        <f t="shared" si="15"/>
      </c>
      <c r="AA29" s="115"/>
      <c r="AB29" s="115"/>
      <c r="AC29" s="116"/>
    </row>
    <row r="30" spans="1:29" s="17" customFormat="1" ht="21.75" customHeight="1">
      <c r="A30" s="126"/>
      <c r="B30" s="127"/>
      <c r="C30" s="128"/>
      <c r="D30" s="129"/>
      <c r="E30" s="130"/>
      <c r="F30" s="128"/>
      <c r="G30" s="129"/>
      <c r="H30" s="130"/>
      <c r="I30" s="125">
        <f t="shared" si="6"/>
      </c>
      <c r="J30" s="123">
        <f t="shared" si="0"/>
      </c>
      <c r="K30" s="124">
        <f t="shared" si="1"/>
      </c>
      <c r="L30" s="131"/>
      <c r="M30" s="15">
        <f t="shared" si="2"/>
      </c>
      <c r="N30" s="15">
        <f t="shared" si="3"/>
      </c>
      <c r="O30" s="15">
        <f t="shared" si="4"/>
      </c>
      <c r="P30" s="15">
        <f t="shared" si="5"/>
      </c>
      <c r="Q30" s="15">
        <f t="shared" si="7"/>
      </c>
      <c r="R30" s="15">
        <f t="shared" si="8"/>
      </c>
      <c r="S30" s="15">
        <f t="shared" si="9"/>
      </c>
      <c r="T30" s="15">
        <f t="shared" si="16"/>
      </c>
      <c r="U30" s="18">
        <f t="shared" si="10"/>
      </c>
      <c r="V30" s="16">
        <f t="shared" si="11"/>
      </c>
      <c r="W30" s="19">
        <f t="shared" si="12"/>
      </c>
      <c r="X30" s="16">
        <f t="shared" si="13"/>
      </c>
      <c r="Y30" s="16">
        <f t="shared" si="14"/>
      </c>
      <c r="Z30" s="16">
        <f t="shared" si="15"/>
      </c>
      <c r="AA30" s="115"/>
      <c r="AB30" s="115"/>
      <c r="AC30" s="116"/>
    </row>
    <row r="31" spans="1:29" s="17" customFormat="1" ht="21.75" customHeight="1">
      <c r="A31" s="126"/>
      <c r="B31" s="127"/>
      <c r="C31" s="128"/>
      <c r="D31" s="129"/>
      <c r="E31" s="130"/>
      <c r="F31" s="128"/>
      <c r="G31" s="129"/>
      <c r="H31" s="130"/>
      <c r="I31" s="125">
        <f t="shared" si="6"/>
      </c>
      <c r="J31" s="123">
        <f t="shared" si="0"/>
      </c>
      <c r="K31" s="124">
        <f t="shared" si="1"/>
      </c>
      <c r="L31" s="131"/>
      <c r="M31" s="15">
        <f t="shared" si="2"/>
      </c>
      <c r="N31" s="15">
        <f t="shared" si="3"/>
      </c>
      <c r="O31" s="15">
        <f t="shared" si="4"/>
      </c>
      <c r="P31" s="15">
        <f t="shared" si="5"/>
      </c>
      <c r="Q31" s="15">
        <f t="shared" si="7"/>
      </c>
      <c r="R31" s="15">
        <f t="shared" si="8"/>
      </c>
      <c r="S31" s="15">
        <f t="shared" si="9"/>
      </c>
      <c r="T31" s="15">
        <f t="shared" si="16"/>
      </c>
      <c r="U31" s="18">
        <f t="shared" si="10"/>
      </c>
      <c r="V31" s="16">
        <f t="shared" si="11"/>
      </c>
      <c r="W31" s="19">
        <f t="shared" si="12"/>
      </c>
      <c r="X31" s="16">
        <f t="shared" si="13"/>
      </c>
      <c r="Y31" s="16">
        <f t="shared" si="14"/>
      </c>
      <c r="Z31" s="16">
        <f t="shared" si="15"/>
      </c>
      <c r="AA31" s="115"/>
      <c r="AB31" s="115"/>
      <c r="AC31" s="116"/>
    </row>
    <row r="32" spans="1:29" s="17" customFormat="1" ht="21.75" customHeight="1">
      <c r="A32" s="126"/>
      <c r="B32" s="127"/>
      <c r="C32" s="128"/>
      <c r="D32" s="129"/>
      <c r="E32" s="130"/>
      <c r="F32" s="128"/>
      <c r="G32" s="129"/>
      <c r="H32" s="130"/>
      <c r="I32" s="125">
        <f t="shared" si="6"/>
      </c>
      <c r="J32" s="123">
        <f t="shared" si="0"/>
      </c>
      <c r="K32" s="124">
        <f t="shared" si="1"/>
      </c>
      <c r="L32" s="131"/>
      <c r="M32" s="15">
        <f t="shared" si="2"/>
      </c>
      <c r="N32" s="15">
        <f t="shared" si="3"/>
      </c>
      <c r="O32" s="15">
        <f t="shared" si="4"/>
      </c>
      <c r="P32" s="15">
        <f t="shared" si="5"/>
      </c>
      <c r="Q32" s="15">
        <f t="shared" si="7"/>
      </c>
      <c r="R32" s="15">
        <f t="shared" si="8"/>
      </c>
      <c r="S32" s="15">
        <f t="shared" si="9"/>
      </c>
      <c r="T32" s="15">
        <f t="shared" si="16"/>
      </c>
      <c r="U32" s="18">
        <f t="shared" si="10"/>
      </c>
      <c r="V32" s="16">
        <f t="shared" si="11"/>
      </c>
      <c r="W32" s="19">
        <f t="shared" si="12"/>
      </c>
      <c r="X32" s="16">
        <f t="shared" si="13"/>
      </c>
      <c r="Y32" s="16">
        <f t="shared" si="14"/>
      </c>
      <c r="Z32" s="16">
        <f t="shared" si="15"/>
      </c>
      <c r="AA32" s="115"/>
      <c r="AB32" s="115"/>
      <c r="AC32" s="116"/>
    </row>
    <row r="33" spans="1:29" s="17" customFormat="1" ht="21.75" customHeight="1">
      <c r="A33" s="126"/>
      <c r="B33" s="127"/>
      <c r="C33" s="128"/>
      <c r="D33" s="129"/>
      <c r="E33" s="130"/>
      <c r="F33" s="128"/>
      <c r="G33" s="129"/>
      <c r="H33" s="130"/>
      <c r="I33" s="125">
        <f t="shared" si="6"/>
      </c>
      <c r="J33" s="123">
        <f t="shared" si="0"/>
      </c>
      <c r="K33" s="124">
        <f t="shared" si="1"/>
      </c>
      <c r="L33" s="131"/>
      <c r="M33" s="15">
        <f t="shared" si="2"/>
      </c>
      <c r="N33" s="15">
        <f t="shared" si="3"/>
      </c>
      <c r="O33" s="15">
        <f t="shared" si="4"/>
      </c>
      <c r="P33" s="15">
        <f t="shared" si="5"/>
      </c>
      <c r="Q33" s="15">
        <f t="shared" si="7"/>
      </c>
      <c r="R33" s="15">
        <f t="shared" si="8"/>
      </c>
      <c r="S33" s="15">
        <f t="shared" si="9"/>
      </c>
      <c r="T33" s="15">
        <f t="shared" si="16"/>
      </c>
      <c r="U33" s="18">
        <f t="shared" si="10"/>
      </c>
      <c r="V33" s="16">
        <f t="shared" si="11"/>
      </c>
      <c r="W33" s="19">
        <f t="shared" si="12"/>
      </c>
      <c r="X33" s="16">
        <f t="shared" si="13"/>
      </c>
      <c r="Y33" s="16">
        <f t="shared" si="14"/>
      </c>
      <c r="Z33" s="16">
        <f t="shared" si="15"/>
      </c>
      <c r="AA33" s="115"/>
      <c r="AB33" s="115"/>
      <c r="AC33" s="116"/>
    </row>
    <row r="34" spans="1:29" s="17" customFormat="1" ht="21.75" customHeight="1">
      <c r="A34" s="126"/>
      <c r="B34" s="127"/>
      <c r="C34" s="128"/>
      <c r="D34" s="129"/>
      <c r="E34" s="130"/>
      <c r="F34" s="128"/>
      <c r="G34" s="129"/>
      <c r="H34" s="130"/>
      <c r="I34" s="125">
        <f t="shared" si="6"/>
      </c>
      <c r="J34" s="123">
        <f t="shared" si="0"/>
      </c>
      <c r="K34" s="124">
        <f t="shared" si="1"/>
      </c>
      <c r="L34" s="131"/>
      <c r="M34" s="15">
        <f t="shared" si="2"/>
      </c>
      <c r="N34" s="15">
        <f t="shared" si="3"/>
      </c>
      <c r="O34" s="15">
        <f t="shared" si="4"/>
      </c>
      <c r="P34" s="15">
        <f t="shared" si="5"/>
      </c>
      <c r="Q34" s="15">
        <f t="shared" si="7"/>
      </c>
      <c r="R34" s="15">
        <f t="shared" si="8"/>
      </c>
      <c r="S34" s="15">
        <f t="shared" si="9"/>
      </c>
      <c r="T34" s="15">
        <f t="shared" si="16"/>
      </c>
      <c r="U34" s="18">
        <f t="shared" si="10"/>
      </c>
      <c r="V34" s="16">
        <f t="shared" si="11"/>
      </c>
      <c r="W34" s="19">
        <f t="shared" si="12"/>
      </c>
      <c r="X34" s="16">
        <f t="shared" si="13"/>
      </c>
      <c r="Y34" s="16">
        <f t="shared" si="14"/>
      </c>
      <c r="Z34" s="16">
        <f t="shared" si="15"/>
      </c>
      <c r="AA34" s="115"/>
      <c r="AB34" s="115"/>
      <c r="AC34" s="116"/>
    </row>
    <row r="35" spans="1:29" s="17" customFormat="1" ht="21.75" customHeight="1">
      <c r="A35" s="126"/>
      <c r="B35" s="127"/>
      <c r="C35" s="128"/>
      <c r="D35" s="129"/>
      <c r="E35" s="130"/>
      <c r="F35" s="128"/>
      <c r="G35" s="129"/>
      <c r="H35" s="130"/>
      <c r="I35" s="125">
        <f t="shared" si="6"/>
      </c>
      <c r="J35" s="123">
        <f t="shared" si="0"/>
      </c>
      <c r="K35" s="124">
        <f t="shared" si="1"/>
      </c>
      <c r="L35" s="131"/>
      <c r="M35" s="15">
        <f t="shared" si="2"/>
      </c>
      <c r="N35" s="15">
        <f t="shared" si="3"/>
      </c>
      <c r="O35" s="15">
        <f t="shared" si="4"/>
      </c>
      <c r="P35" s="15">
        <f t="shared" si="5"/>
      </c>
      <c r="Q35" s="15">
        <f t="shared" si="7"/>
      </c>
      <c r="R35" s="15">
        <f t="shared" si="8"/>
      </c>
      <c r="S35" s="15">
        <f t="shared" si="9"/>
      </c>
      <c r="T35" s="15">
        <f t="shared" si="16"/>
      </c>
      <c r="U35" s="18">
        <f t="shared" si="10"/>
      </c>
      <c r="V35" s="16">
        <f t="shared" si="11"/>
      </c>
      <c r="W35" s="19">
        <f t="shared" si="12"/>
      </c>
      <c r="X35" s="16">
        <f t="shared" si="13"/>
      </c>
      <c r="Y35" s="16">
        <f t="shared" si="14"/>
      </c>
      <c r="Z35" s="16">
        <f t="shared" si="15"/>
      </c>
      <c r="AA35" s="115"/>
      <c r="AB35" s="115"/>
      <c r="AC35" s="116"/>
    </row>
    <row r="36" spans="1:29" s="17" customFormat="1" ht="19.5" customHeight="1" thickBot="1">
      <c r="A36" s="126">
        <f>IF(B36&lt;&gt;"",A35+1,"")</f>
      </c>
      <c r="B36" s="127"/>
      <c r="C36" s="128"/>
      <c r="D36" s="129"/>
      <c r="E36" s="130"/>
      <c r="F36" s="128"/>
      <c r="G36" s="129"/>
      <c r="H36" s="130"/>
      <c r="I36" s="125">
        <f t="shared" si="6"/>
      </c>
      <c r="J36" s="123">
        <f t="shared" si="0"/>
      </c>
      <c r="K36" s="124">
        <f t="shared" si="1"/>
      </c>
      <c r="L36" s="131"/>
      <c r="M36" s="15">
        <f t="shared" si="2"/>
      </c>
      <c r="N36" s="15">
        <f t="shared" si="3"/>
      </c>
      <c r="O36" s="15">
        <f t="shared" si="4"/>
      </c>
      <c r="P36" s="15">
        <f t="shared" si="5"/>
      </c>
      <c r="Q36" s="15">
        <f t="shared" si="7"/>
      </c>
      <c r="R36" s="15">
        <f t="shared" si="8"/>
      </c>
      <c r="S36" s="15">
        <f t="shared" si="9"/>
      </c>
      <c r="T36" s="15">
        <f t="shared" si="16"/>
      </c>
      <c r="U36" s="18">
        <f t="shared" si="10"/>
      </c>
      <c r="V36" s="16">
        <f t="shared" si="11"/>
      </c>
      <c r="W36" s="19">
        <f t="shared" si="12"/>
      </c>
      <c r="X36" s="16">
        <f t="shared" si="13"/>
      </c>
      <c r="Y36" s="16">
        <f t="shared" si="14"/>
      </c>
      <c r="Z36" s="16">
        <f t="shared" si="15"/>
      </c>
      <c r="AA36" s="115"/>
      <c r="AB36" s="115"/>
      <c r="AC36" s="116"/>
    </row>
    <row r="37" spans="1:29" s="17" customFormat="1" ht="12.75" customHeight="1">
      <c r="A37" s="20"/>
      <c r="B37" s="21"/>
      <c r="C37" s="22"/>
      <c r="D37" s="23"/>
      <c r="E37" s="24"/>
      <c r="F37" s="25"/>
      <c r="G37" s="21"/>
      <c r="H37" s="26"/>
      <c r="I37" s="27"/>
      <c r="J37" s="28" t="s">
        <v>50</v>
      </c>
      <c r="K37" s="29"/>
      <c r="L37" s="119">
        <f>SUM(J8:J36)</f>
        <v>203.63836468049703</v>
      </c>
      <c r="M37" s="30" t="s">
        <v>33</v>
      </c>
      <c r="N37" s="15"/>
      <c r="O37" s="15"/>
      <c r="P37" s="15"/>
      <c r="Q37" s="15"/>
      <c r="R37" s="15"/>
      <c r="S37" s="15"/>
      <c r="T37" s="15"/>
      <c r="U37" s="18"/>
      <c r="V37" s="16"/>
      <c r="W37" s="19"/>
      <c r="X37" s="16"/>
      <c r="Y37" s="16"/>
      <c r="Z37" s="16"/>
      <c r="AA37" s="115"/>
      <c r="AB37" s="115"/>
      <c r="AC37" s="116"/>
    </row>
    <row r="38" spans="1:29" s="17" customFormat="1" ht="13.5" customHeight="1">
      <c r="A38" s="31"/>
      <c r="B38" s="32"/>
      <c r="C38" s="33"/>
      <c r="D38" s="34"/>
      <c r="E38" s="35"/>
      <c r="F38" s="36"/>
      <c r="G38" s="37"/>
      <c r="H38" s="38"/>
      <c r="I38" s="39" t="s">
        <v>34</v>
      </c>
      <c r="J38" s="40" t="s">
        <v>35</v>
      </c>
      <c r="K38" s="132">
        <f>AB3</f>
        <v>10.2</v>
      </c>
      <c r="L38" s="41"/>
      <c r="M38" s="30">
        <v>18.5</v>
      </c>
      <c r="N38" s="15"/>
      <c r="O38" s="15"/>
      <c r="P38" s="15"/>
      <c r="Q38" s="15"/>
      <c r="R38" s="15"/>
      <c r="S38" s="15"/>
      <c r="T38" s="15"/>
      <c r="U38" s="18"/>
      <c r="V38" s="16"/>
      <c r="W38" s="19"/>
      <c r="X38" s="16"/>
      <c r="Y38" s="16"/>
      <c r="Z38" s="16"/>
      <c r="AA38" s="115"/>
      <c r="AB38" s="115"/>
      <c r="AC38" s="116"/>
    </row>
    <row r="39" spans="1:29" s="17" customFormat="1" ht="12" customHeight="1" thickBot="1">
      <c r="A39" s="42"/>
      <c r="B39" s="43"/>
      <c r="C39" s="44"/>
      <c r="D39" s="45"/>
      <c r="E39" s="43"/>
      <c r="F39" s="44"/>
      <c r="G39" s="45"/>
      <c r="H39" s="43"/>
      <c r="I39" s="46" t="s">
        <v>36</v>
      </c>
      <c r="J39" s="47">
        <f>INT((L37/K38)/24)</f>
        <v>0</v>
      </c>
      <c r="K39" s="48">
        <f>INT(L37/K38-J39*24)</f>
        <v>19</v>
      </c>
      <c r="L39" s="49">
        <f>(L37/K38-J39*24-K39)*60</f>
        <v>57.87273341468847</v>
      </c>
      <c r="M39" s="30"/>
      <c r="N39" s="15"/>
      <c r="O39" s="15"/>
      <c r="P39" s="15"/>
      <c r="Q39" s="15"/>
      <c r="R39" s="15"/>
      <c r="S39" s="15"/>
      <c r="T39" s="15"/>
      <c r="U39" s="18"/>
      <c r="V39" s="16"/>
      <c r="W39" s="19"/>
      <c r="X39" s="16"/>
      <c r="Y39" s="16"/>
      <c r="Z39" s="16"/>
      <c r="AA39" s="115"/>
      <c r="AB39" s="115"/>
      <c r="AC39" s="116"/>
    </row>
    <row r="40" spans="1:29" ht="21.75" customHeight="1">
      <c r="A40" s="117"/>
      <c r="B40" s="117"/>
      <c r="C40" s="117"/>
      <c r="D40" s="117"/>
      <c r="E40" s="118"/>
      <c r="F40" s="117"/>
      <c r="G40" s="117"/>
      <c r="H40" s="118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8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</row>
    <row r="41" spans="1:29" ht="21.75" customHeight="1">
      <c r="A41" s="117"/>
      <c r="B41" s="117"/>
      <c r="C41" s="117"/>
      <c r="D41" s="117"/>
      <c r="E41" s="118"/>
      <c r="F41" s="117"/>
      <c r="G41" s="117"/>
      <c r="H41" s="118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8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</row>
    <row r="42" spans="5:19" ht="21.75" customHeight="1">
      <c r="E42" s="50"/>
      <c r="H42" s="50"/>
      <c r="S42" s="50"/>
    </row>
    <row r="43" spans="5:19" ht="21.75" customHeight="1">
      <c r="E43" s="50"/>
      <c r="H43" s="50"/>
      <c r="S43" s="50"/>
    </row>
    <row r="44" spans="5:19" ht="21.75" customHeight="1">
      <c r="E44" s="50"/>
      <c r="H44" s="50"/>
      <c r="S44" s="50"/>
    </row>
    <row r="45" spans="5:19" ht="21.75" customHeight="1">
      <c r="E45" s="50"/>
      <c r="H45" s="50"/>
      <c r="S45" s="50"/>
    </row>
    <row r="46" spans="5:19" ht="21.75" customHeight="1">
      <c r="E46" s="50"/>
      <c r="H46" s="50"/>
      <c r="S46" s="50"/>
    </row>
    <row r="47" spans="5:19" ht="21.75" customHeight="1">
      <c r="E47" s="50"/>
      <c r="H47" s="50"/>
      <c r="S47" s="50"/>
    </row>
    <row r="48" spans="5:19" ht="21.75" customHeight="1">
      <c r="E48" s="50"/>
      <c r="H48" s="50"/>
      <c r="S48" s="50"/>
    </row>
    <row r="49" spans="5:19" ht="21.75" customHeight="1">
      <c r="E49" s="50"/>
      <c r="H49" s="50"/>
      <c r="S49" s="50"/>
    </row>
    <row r="50" spans="5:19" ht="21.75" customHeight="1">
      <c r="E50" s="50"/>
      <c r="H50" s="50"/>
      <c r="S50" s="50"/>
    </row>
    <row r="51" spans="5:19" ht="21.75" customHeight="1">
      <c r="E51" s="50"/>
      <c r="H51" s="50"/>
      <c r="S51" s="50"/>
    </row>
    <row r="52" spans="5:19" ht="21.75" customHeight="1">
      <c r="E52" s="50"/>
      <c r="H52" s="50"/>
      <c r="S52" s="50"/>
    </row>
    <row r="53" spans="5:19" ht="21.75" customHeight="1">
      <c r="E53" s="50"/>
      <c r="H53" s="50"/>
      <c r="S53" s="50"/>
    </row>
    <row r="54" spans="5:19" ht="15" customHeight="1">
      <c r="E54" s="50"/>
      <c r="H54" s="50"/>
      <c r="S54" s="50"/>
    </row>
    <row r="55" spans="5:19" ht="15" customHeight="1">
      <c r="E55" s="50"/>
      <c r="H55" s="50"/>
      <c r="S55" s="50"/>
    </row>
    <row r="56" spans="5:19" ht="15" customHeight="1">
      <c r="E56" s="50"/>
      <c r="H56" s="50"/>
      <c r="S56" s="50"/>
    </row>
    <row r="57" spans="5:19" ht="15" customHeight="1">
      <c r="E57" s="50"/>
      <c r="H57" s="50"/>
      <c r="S57" s="50"/>
    </row>
    <row r="58" spans="5:19" ht="15" customHeight="1">
      <c r="E58" s="50"/>
      <c r="H58" s="50"/>
      <c r="S58" s="50"/>
    </row>
    <row r="59" spans="5:19" ht="15" customHeight="1">
      <c r="E59" s="50"/>
      <c r="H59" s="50"/>
      <c r="S59" s="50"/>
    </row>
    <row r="60" spans="5:19" ht="15" customHeight="1">
      <c r="E60" s="50"/>
      <c r="H60" s="50"/>
      <c r="S60" s="50"/>
    </row>
    <row r="61" spans="5:19" ht="15" customHeight="1">
      <c r="E61" s="50"/>
      <c r="H61" s="50"/>
      <c r="S61" s="50"/>
    </row>
    <row r="62" spans="5:19" ht="15" customHeight="1">
      <c r="E62" s="50"/>
      <c r="H62" s="50"/>
      <c r="S62" s="50"/>
    </row>
    <row r="63" spans="5:19" ht="15" customHeight="1">
      <c r="E63" s="50"/>
      <c r="H63" s="50"/>
      <c r="S63" s="50"/>
    </row>
    <row r="64" spans="5:19" ht="15" customHeight="1">
      <c r="E64" s="50"/>
      <c r="H64" s="50"/>
      <c r="S64" s="50"/>
    </row>
    <row r="65" spans="5:19" ht="15" customHeight="1">
      <c r="E65" s="50"/>
      <c r="H65" s="50"/>
      <c r="S65" s="50"/>
    </row>
    <row r="66" spans="5:19" ht="15" customHeight="1">
      <c r="E66" s="50"/>
      <c r="H66" s="50"/>
      <c r="S66" s="50"/>
    </row>
    <row r="67" spans="5:19" ht="15" customHeight="1">
      <c r="E67" s="50"/>
      <c r="H67" s="50"/>
      <c r="S67" s="50"/>
    </row>
    <row r="68" spans="5:19" ht="12.75">
      <c r="E68" s="50"/>
      <c r="H68" s="50"/>
      <c r="S68" s="50"/>
    </row>
    <row r="69" spans="5:19" ht="12.75">
      <c r="E69" s="50"/>
      <c r="H69" s="50"/>
      <c r="S69" s="50"/>
    </row>
    <row r="70" spans="5:19" ht="12.75">
      <c r="E70" s="50"/>
      <c r="H70" s="50"/>
      <c r="S70" s="50"/>
    </row>
    <row r="71" spans="5:19" ht="12.75">
      <c r="E71" s="50"/>
      <c r="H71" s="50"/>
      <c r="S71" s="50"/>
    </row>
    <row r="72" spans="5:19" ht="12.75">
      <c r="E72" s="50"/>
      <c r="H72" s="50"/>
      <c r="S72" s="50"/>
    </row>
    <row r="73" spans="5:19" ht="12.75">
      <c r="E73" s="50"/>
      <c r="H73" s="50"/>
      <c r="S73" s="50"/>
    </row>
    <row r="74" spans="5:19" ht="12.75">
      <c r="E74" s="50"/>
      <c r="H74" s="50"/>
      <c r="S74" s="50"/>
    </row>
    <row r="75" spans="5:19" ht="12.75">
      <c r="E75" s="50"/>
      <c r="H75" s="50"/>
      <c r="S75" s="50"/>
    </row>
    <row r="76" spans="1:28" s="59" customFormat="1" ht="12.75">
      <c r="A76" s="51"/>
      <c r="B76" s="51"/>
      <c r="C76" s="52"/>
      <c r="D76" s="53"/>
      <c r="E76" s="50"/>
      <c r="F76" s="52"/>
      <c r="G76" s="53"/>
      <c r="H76" s="50"/>
      <c r="I76" s="51"/>
      <c r="J76" s="54"/>
      <c r="K76" s="55"/>
      <c r="L76" s="51"/>
      <c r="M76" s="56"/>
      <c r="N76" s="57"/>
      <c r="O76" s="58"/>
      <c r="P76" s="57"/>
      <c r="Q76" s="56"/>
      <c r="R76" s="56"/>
      <c r="S76" s="7"/>
      <c r="T76" s="7"/>
      <c r="U76" s="10"/>
      <c r="V76" s="10"/>
      <c r="W76" s="10"/>
      <c r="X76" s="10"/>
      <c r="Y76" s="10"/>
      <c r="Z76" s="10"/>
      <c r="AA76" s="10"/>
      <c r="AB76" s="10"/>
    </row>
    <row r="77" spans="1:28" s="59" customFormat="1" ht="12.75">
      <c r="A77" s="51"/>
      <c r="B77" s="51"/>
      <c r="C77" s="52"/>
      <c r="D77" s="53"/>
      <c r="E77" s="50"/>
      <c r="F77" s="52"/>
      <c r="G77" s="53"/>
      <c r="H77" s="50"/>
      <c r="I77" s="51"/>
      <c r="J77" s="54"/>
      <c r="K77" s="55"/>
      <c r="L77" s="51"/>
      <c r="M77" s="56"/>
      <c r="N77" s="57"/>
      <c r="O77" s="58"/>
      <c r="P77" s="57"/>
      <c r="Q77" s="56"/>
      <c r="R77" s="56"/>
      <c r="S77" s="7"/>
      <c r="T77" s="7"/>
      <c r="U77" s="10"/>
      <c r="V77" s="10"/>
      <c r="W77" s="10"/>
      <c r="X77" s="10"/>
      <c r="Y77" s="10"/>
      <c r="Z77" s="10"/>
      <c r="AA77" s="10"/>
      <c r="AB77" s="10"/>
    </row>
    <row r="78" spans="1:28" s="59" customFormat="1" ht="12.75">
      <c r="A78" s="51"/>
      <c r="B78" s="51"/>
      <c r="C78" s="52"/>
      <c r="D78" s="53"/>
      <c r="E78" s="50"/>
      <c r="F78" s="52"/>
      <c r="G78" s="53"/>
      <c r="H78" s="50"/>
      <c r="I78" s="51"/>
      <c r="J78" s="54"/>
      <c r="K78" s="55"/>
      <c r="L78" s="51"/>
      <c r="M78" s="56"/>
      <c r="N78" s="57"/>
      <c r="O78" s="58"/>
      <c r="P78" s="57"/>
      <c r="Q78" s="56"/>
      <c r="R78" s="56"/>
      <c r="S78" s="7"/>
      <c r="T78" s="7"/>
      <c r="U78" s="10"/>
      <c r="V78" s="10"/>
      <c r="W78" s="10"/>
      <c r="X78" s="10"/>
      <c r="Y78" s="10"/>
      <c r="Z78" s="10"/>
      <c r="AA78" s="10"/>
      <c r="AB78" s="10"/>
    </row>
    <row r="79" spans="1:28" s="59" customFormat="1" ht="12.75">
      <c r="A79" s="51"/>
      <c r="B79" s="51"/>
      <c r="C79" s="52"/>
      <c r="D79" s="53"/>
      <c r="E79" s="50"/>
      <c r="F79" s="52"/>
      <c r="G79" s="53"/>
      <c r="H79" s="50"/>
      <c r="I79" s="51"/>
      <c r="J79" s="54"/>
      <c r="K79" s="55"/>
      <c r="L79" s="51"/>
      <c r="M79" s="56"/>
      <c r="N79" s="57"/>
      <c r="O79" s="58"/>
      <c r="P79" s="57"/>
      <c r="Q79" s="56"/>
      <c r="R79" s="56"/>
      <c r="S79" s="7"/>
      <c r="T79" s="7"/>
      <c r="U79" s="10"/>
      <c r="V79" s="10"/>
      <c r="W79" s="10"/>
      <c r="X79" s="10"/>
      <c r="Y79" s="10"/>
      <c r="Z79" s="10"/>
      <c r="AA79" s="10"/>
      <c r="AB79" s="10"/>
    </row>
    <row r="80" spans="1:28" s="59" customFormat="1" ht="12.75">
      <c r="A80" s="51"/>
      <c r="B80" s="51"/>
      <c r="C80" s="52"/>
      <c r="D80" s="53"/>
      <c r="E80" s="50"/>
      <c r="F80" s="52"/>
      <c r="G80" s="53"/>
      <c r="H80" s="50"/>
      <c r="I80" s="51"/>
      <c r="J80" s="54"/>
      <c r="K80" s="55"/>
      <c r="L80" s="51"/>
      <c r="M80" s="56"/>
      <c r="N80" s="57"/>
      <c r="O80" s="58"/>
      <c r="P80" s="57"/>
      <c r="Q80" s="56"/>
      <c r="R80" s="56"/>
      <c r="S80" s="7"/>
      <c r="T80" s="7"/>
      <c r="U80" s="10"/>
      <c r="V80" s="10"/>
      <c r="W80" s="10"/>
      <c r="X80" s="10"/>
      <c r="Y80" s="10"/>
      <c r="Z80" s="10"/>
      <c r="AA80" s="10"/>
      <c r="AB80" s="10"/>
    </row>
    <row r="81" spans="1:28" s="59" customFormat="1" ht="12.75">
      <c r="A81" s="51"/>
      <c r="B81" s="51"/>
      <c r="C81" s="52"/>
      <c r="D81" s="53"/>
      <c r="E81" s="50"/>
      <c r="F81" s="52"/>
      <c r="G81" s="53"/>
      <c r="H81" s="50"/>
      <c r="I81" s="51"/>
      <c r="J81" s="54"/>
      <c r="K81" s="55"/>
      <c r="L81" s="51"/>
      <c r="M81" s="56"/>
      <c r="N81" s="57"/>
      <c r="O81" s="58"/>
      <c r="P81" s="57"/>
      <c r="Q81" s="56"/>
      <c r="R81" s="56"/>
      <c r="S81" s="7"/>
      <c r="T81" s="7"/>
      <c r="U81" s="10"/>
      <c r="V81" s="10"/>
      <c r="W81" s="10"/>
      <c r="X81" s="10"/>
      <c r="Y81" s="10"/>
      <c r="Z81" s="10"/>
      <c r="AA81" s="10"/>
      <c r="AB81" s="10"/>
    </row>
    <row r="82" spans="1:28" s="59" customFormat="1" ht="12.75">
      <c r="A82" s="51"/>
      <c r="B82" s="51"/>
      <c r="C82" s="52"/>
      <c r="D82" s="53"/>
      <c r="E82" s="50"/>
      <c r="F82" s="52"/>
      <c r="G82" s="53"/>
      <c r="H82" s="50"/>
      <c r="I82" s="51"/>
      <c r="J82" s="54"/>
      <c r="K82" s="55"/>
      <c r="L82" s="51"/>
      <c r="M82" s="56"/>
      <c r="N82" s="57"/>
      <c r="O82" s="58"/>
      <c r="P82" s="57"/>
      <c r="Q82" s="56"/>
      <c r="R82" s="56"/>
      <c r="S82" s="7"/>
      <c r="T82" s="7"/>
      <c r="U82" s="10"/>
      <c r="V82" s="10"/>
      <c r="W82" s="10"/>
      <c r="X82" s="10"/>
      <c r="Y82" s="10"/>
      <c r="Z82" s="10"/>
      <c r="AA82" s="10"/>
      <c r="AB82" s="10"/>
    </row>
    <row r="83" spans="1:28" s="59" customFormat="1" ht="12.75">
      <c r="A83" s="51"/>
      <c r="B83" s="51"/>
      <c r="C83" s="52"/>
      <c r="D83" s="53"/>
      <c r="E83" s="50"/>
      <c r="F83" s="52"/>
      <c r="G83" s="53"/>
      <c r="H83" s="50"/>
      <c r="I83" s="51"/>
      <c r="J83" s="54"/>
      <c r="K83" s="55"/>
      <c r="L83" s="51"/>
      <c r="M83" s="56"/>
      <c r="N83" s="57"/>
      <c r="O83" s="58"/>
      <c r="P83" s="57"/>
      <c r="Q83" s="56"/>
      <c r="R83" s="56"/>
      <c r="S83" s="7"/>
      <c r="T83" s="7"/>
      <c r="U83" s="10"/>
      <c r="V83" s="10"/>
      <c r="W83" s="10"/>
      <c r="X83" s="10"/>
      <c r="Y83" s="10"/>
      <c r="Z83" s="10"/>
      <c r="AA83" s="10"/>
      <c r="AB83" s="10"/>
    </row>
    <row r="84" spans="1:28" s="59" customFormat="1" ht="12.75">
      <c r="A84" s="51"/>
      <c r="B84" s="51"/>
      <c r="C84" s="52"/>
      <c r="D84" s="53"/>
      <c r="E84" s="50"/>
      <c r="F84" s="52"/>
      <c r="G84" s="53"/>
      <c r="H84" s="50"/>
      <c r="I84" s="51"/>
      <c r="J84" s="54"/>
      <c r="K84" s="55"/>
      <c r="L84" s="51"/>
      <c r="M84" s="56"/>
      <c r="N84" s="57"/>
      <c r="O84" s="58"/>
      <c r="P84" s="57"/>
      <c r="Q84" s="56"/>
      <c r="R84" s="56"/>
      <c r="S84" s="7"/>
      <c r="T84" s="7"/>
      <c r="U84" s="10"/>
      <c r="V84" s="10"/>
      <c r="W84" s="10"/>
      <c r="X84" s="10"/>
      <c r="Y84" s="10"/>
      <c r="Z84" s="10"/>
      <c r="AA84" s="10"/>
      <c r="AB84" s="10"/>
    </row>
    <row r="85" spans="1:28" s="59" customFormat="1" ht="12.75">
      <c r="A85" s="51"/>
      <c r="B85" s="51"/>
      <c r="C85" s="52"/>
      <c r="D85" s="53"/>
      <c r="E85" s="50"/>
      <c r="F85" s="52"/>
      <c r="G85" s="53"/>
      <c r="H85" s="50"/>
      <c r="I85" s="51"/>
      <c r="J85" s="54"/>
      <c r="K85" s="55"/>
      <c r="L85" s="51"/>
      <c r="M85" s="56"/>
      <c r="N85" s="57"/>
      <c r="O85" s="58"/>
      <c r="P85" s="57"/>
      <c r="Q85" s="56"/>
      <c r="R85" s="56"/>
      <c r="S85" s="7"/>
      <c r="T85" s="7"/>
      <c r="U85" s="10"/>
      <c r="V85" s="10"/>
      <c r="W85" s="10"/>
      <c r="X85" s="10"/>
      <c r="Y85" s="10"/>
      <c r="Z85" s="10"/>
      <c r="AA85" s="10"/>
      <c r="AB85" s="10"/>
    </row>
    <row r="86" spans="1:28" s="59" customFormat="1" ht="12.75">
      <c r="A86" s="51"/>
      <c r="B86" s="51"/>
      <c r="C86" s="52"/>
      <c r="D86" s="53"/>
      <c r="E86" s="50"/>
      <c r="F86" s="52"/>
      <c r="G86" s="53"/>
      <c r="H86" s="50"/>
      <c r="I86" s="51"/>
      <c r="J86" s="54"/>
      <c r="K86" s="55"/>
      <c r="L86" s="51"/>
      <c r="M86" s="56"/>
      <c r="N86" s="57"/>
      <c r="O86" s="58"/>
      <c r="P86" s="57"/>
      <c r="Q86" s="56"/>
      <c r="R86" s="56"/>
      <c r="S86" s="7"/>
      <c r="T86" s="7"/>
      <c r="U86" s="10"/>
      <c r="V86" s="10"/>
      <c r="W86" s="10"/>
      <c r="X86" s="10"/>
      <c r="Y86" s="10"/>
      <c r="Z86" s="10"/>
      <c r="AA86" s="10"/>
      <c r="AB86" s="10"/>
    </row>
    <row r="87" spans="1:28" s="59" customFormat="1" ht="12.75">
      <c r="A87" s="51"/>
      <c r="B87" s="51"/>
      <c r="C87" s="52"/>
      <c r="D87" s="53"/>
      <c r="E87" s="50"/>
      <c r="F87" s="52"/>
      <c r="G87" s="53"/>
      <c r="H87" s="50"/>
      <c r="I87" s="51"/>
      <c r="J87" s="54"/>
      <c r="K87" s="55"/>
      <c r="L87" s="51"/>
      <c r="M87" s="56"/>
      <c r="N87" s="57"/>
      <c r="O87" s="58"/>
      <c r="P87" s="57"/>
      <c r="Q87" s="56"/>
      <c r="R87" s="56"/>
      <c r="S87" s="7"/>
      <c r="T87" s="7"/>
      <c r="U87" s="10"/>
      <c r="V87" s="10"/>
      <c r="W87" s="10"/>
      <c r="X87" s="10"/>
      <c r="Y87" s="10"/>
      <c r="Z87" s="10"/>
      <c r="AA87" s="10"/>
      <c r="AB87" s="10"/>
    </row>
    <row r="88" spans="1:18" ht="12.75">
      <c r="A88"/>
      <c r="B88"/>
      <c r="C88" s="60"/>
      <c r="D88" s="61"/>
      <c r="E88" s="50"/>
      <c r="F88" s="60"/>
      <c r="G88" s="61"/>
      <c r="H88" s="50"/>
      <c r="I88"/>
      <c r="J88" s="62"/>
      <c r="K88" s="63"/>
      <c r="L88"/>
      <c r="M88" s="56"/>
      <c r="N88" s="64"/>
      <c r="O88" s="65"/>
      <c r="P88" s="64"/>
      <c r="Q88" s="56"/>
      <c r="R88" s="56"/>
    </row>
    <row r="89" spans="1:18" ht="12.75">
      <c r="A89"/>
      <c r="B89"/>
      <c r="C89" s="60"/>
      <c r="D89" s="61"/>
      <c r="E89" s="50"/>
      <c r="F89" s="60"/>
      <c r="G89" s="61"/>
      <c r="H89" s="50"/>
      <c r="I89"/>
      <c r="J89" s="62"/>
      <c r="K89" s="63"/>
      <c r="L89"/>
      <c r="M89" s="56"/>
      <c r="N89" s="64"/>
      <c r="O89" s="65"/>
      <c r="P89" s="64"/>
      <c r="Q89" s="56"/>
      <c r="R89" s="56"/>
    </row>
    <row r="90" spans="1:18" ht="12.75">
      <c r="A90"/>
      <c r="B90"/>
      <c r="C90" s="60"/>
      <c r="D90" s="61"/>
      <c r="E90" s="50"/>
      <c r="F90" s="60"/>
      <c r="G90" s="61"/>
      <c r="H90" s="50"/>
      <c r="I90"/>
      <c r="J90" s="62"/>
      <c r="K90" s="63"/>
      <c r="L90"/>
      <c r="M90" s="56"/>
      <c r="N90" s="64"/>
      <c r="O90" s="65"/>
      <c r="P90" s="64"/>
      <c r="Q90" s="56"/>
      <c r="R90" s="56"/>
    </row>
    <row r="91" spans="1:18" ht="12.75">
      <c r="A91"/>
      <c r="B91"/>
      <c r="C91" s="60"/>
      <c r="D91" s="61"/>
      <c r="E91" s="50"/>
      <c r="F91" s="60"/>
      <c r="G91" s="61"/>
      <c r="H91" s="50"/>
      <c r="I91"/>
      <c r="J91" s="62"/>
      <c r="K91" s="63"/>
      <c r="L91"/>
      <c r="M91" s="56"/>
      <c r="N91" s="64"/>
      <c r="O91" s="65"/>
      <c r="P91" s="64"/>
      <c r="Q91" s="56"/>
      <c r="R91" s="56"/>
    </row>
    <row r="92" spans="1:18" ht="12.75">
      <c r="A92"/>
      <c r="B92"/>
      <c r="C92" s="60"/>
      <c r="D92" s="61"/>
      <c r="E92" s="50"/>
      <c r="F92" s="60"/>
      <c r="G92" s="61"/>
      <c r="H92" s="50"/>
      <c r="I92"/>
      <c r="J92" s="62"/>
      <c r="K92" s="63"/>
      <c r="L92"/>
      <c r="M92" s="56"/>
      <c r="N92" s="64"/>
      <c r="O92" s="65"/>
      <c r="P92" s="64"/>
      <c r="Q92" s="56"/>
      <c r="R92" s="56"/>
    </row>
    <row r="93" spans="1:18" ht="12.75">
      <c r="A93"/>
      <c r="B93"/>
      <c r="C93" s="60"/>
      <c r="D93" s="61"/>
      <c r="E93" s="50"/>
      <c r="F93" s="60"/>
      <c r="G93" s="61"/>
      <c r="H93" s="50"/>
      <c r="I93"/>
      <c r="J93" s="62"/>
      <c r="K93" s="63"/>
      <c r="L93"/>
      <c r="M93" s="56"/>
      <c r="N93" s="64"/>
      <c r="O93" s="65"/>
      <c r="P93" s="64"/>
      <c r="Q93" s="56"/>
      <c r="R93" s="56"/>
    </row>
    <row r="94" spans="1:18" ht="12.75">
      <c r="A94"/>
      <c r="B94"/>
      <c r="C94" s="60"/>
      <c r="D94" s="61"/>
      <c r="E94" s="50"/>
      <c r="F94" s="60"/>
      <c r="G94" s="61"/>
      <c r="H94" s="50"/>
      <c r="I94"/>
      <c r="J94" s="62"/>
      <c r="K94" s="63"/>
      <c r="L94"/>
      <c r="M94" s="56"/>
      <c r="N94" s="64"/>
      <c r="O94" s="65"/>
      <c r="P94" s="64"/>
      <c r="Q94" s="56"/>
      <c r="R94" s="56"/>
    </row>
    <row r="95" spans="1:18" ht="12.75">
      <c r="A95"/>
      <c r="B95"/>
      <c r="C95" s="60"/>
      <c r="D95" s="61"/>
      <c r="E95" s="50"/>
      <c r="F95" s="60"/>
      <c r="G95" s="61"/>
      <c r="H95" s="50"/>
      <c r="I95"/>
      <c r="J95" s="62"/>
      <c r="K95" s="63"/>
      <c r="L95"/>
      <c r="M95" s="56"/>
      <c r="N95" s="64"/>
      <c r="O95" s="65"/>
      <c r="P95" s="64"/>
      <c r="Q95" s="56"/>
      <c r="R95" s="56"/>
    </row>
    <row r="96" spans="1:18" ht="12.75">
      <c r="A96"/>
      <c r="B96"/>
      <c r="C96" s="60"/>
      <c r="D96" s="61"/>
      <c r="E96" s="50"/>
      <c r="F96" s="60"/>
      <c r="G96" s="61"/>
      <c r="H96" s="50"/>
      <c r="I96"/>
      <c r="J96" s="62"/>
      <c r="K96" s="63"/>
      <c r="L96"/>
      <c r="M96" s="56"/>
      <c r="N96" s="64"/>
      <c r="O96" s="65"/>
      <c r="P96" s="64"/>
      <c r="Q96" s="56"/>
      <c r="R96" s="56"/>
    </row>
    <row r="97" spans="1:18" ht="12.75">
      <c r="A97"/>
      <c r="B97"/>
      <c r="C97" s="60"/>
      <c r="D97" s="61"/>
      <c r="E97" s="50"/>
      <c r="F97" s="60"/>
      <c r="G97" s="61"/>
      <c r="H97" s="50"/>
      <c r="I97"/>
      <c r="J97" s="62"/>
      <c r="K97" s="63"/>
      <c r="L97"/>
      <c r="M97" s="56"/>
      <c r="N97" s="64"/>
      <c r="O97" s="65"/>
      <c r="P97" s="64"/>
      <c r="Q97" s="56"/>
      <c r="R97" s="56"/>
    </row>
    <row r="98" spans="1:18" ht="12.75">
      <c r="A98"/>
      <c r="B98"/>
      <c r="C98" s="60"/>
      <c r="D98" s="61"/>
      <c r="E98" s="50"/>
      <c r="F98" s="60"/>
      <c r="G98" s="61"/>
      <c r="H98" s="50"/>
      <c r="I98"/>
      <c r="J98" s="62"/>
      <c r="K98" s="63"/>
      <c r="L98"/>
      <c r="M98" s="56"/>
      <c r="N98" s="64"/>
      <c r="O98" s="65"/>
      <c r="P98" s="64"/>
      <c r="Q98" s="56"/>
      <c r="R98" s="56"/>
    </row>
    <row r="99" spans="1:18" ht="12.75">
      <c r="A99"/>
      <c r="B99"/>
      <c r="C99" s="60"/>
      <c r="D99" s="61"/>
      <c r="E99" s="50"/>
      <c r="F99" s="60"/>
      <c r="G99" s="61"/>
      <c r="H99" s="50"/>
      <c r="I99"/>
      <c r="J99" s="62"/>
      <c r="K99" s="63"/>
      <c r="L99"/>
      <c r="M99" s="56"/>
      <c r="N99" s="64"/>
      <c r="O99" s="65"/>
      <c r="P99" s="64"/>
      <c r="Q99" s="56"/>
      <c r="R99" s="56"/>
    </row>
    <row r="100" spans="1:18" ht="12.75">
      <c r="A100"/>
      <c r="B100"/>
      <c r="C100" s="60"/>
      <c r="D100" s="61"/>
      <c r="E100" s="50"/>
      <c r="F100" s="60"/>
      <c r="G100" s="61"/>
      <c r="H100" s="50"/>
      <c r="I100"/>
      <c r="J100" s="62"/>
      <c r="K100" s="63"/>
      <c r="L100"/>
      <c r="M100" s="56"/>
      <c r="N100" s="64"/>
      <c r="O100" s="65"/>
      <c r="P100" s="64"/>
      <c r="Q100" s="56"/>
      <c r="R100" s="56"/>
    </row>
    <row r="101" spans="1:18" ht="12.75">
      <c r="A101"/>
      <c r="B101"/>
      <c r="C101" s="60"/>
      <c r="D101" s="61"/>
      <c r="E101" s="50"/>
      <c r="F101" s="60"/>
      <c r="G101" s="61"/>
      <c r="H101" s="50"/>
      <c r="I101"/>
      <c r="J101" s="62"/>
      <c r="K101" s="63"/>
      <c r="L101"/>
      <c r="M101" s="56"/>
      <c r="N101" s="64"/>
      <c r="O101" s="65"/>
      <c r="P101" s="64"/>
      <c r="Q101" s="56"/>
      <c r="R101" s="56"/>
    </row>
    <row r="102" spans="1:18" ht="12.75">
      <c r="A102"/>
      <c r="B102"/>
      <c r="C102" s="60"/>
      <c r="D102" s="61"/>
      <c r="E102" s="50"/>
      <c r="F102" s="60"/>
      <c r="G102" s="61"/>
      <c r="H102" s="50"/>
      <c r="I102"/>
      <c r="J102" s="62"/>
      <c r="K102" s="63"/>
      <c r="L102"/>
      <c r="M102" s="56"/>
      <c r="N102" s="64"/>
      <c r="O102" s="65"/>
      <c r="P102" s="64"/>
      <c r="Q102" s="56"/>
      <c r="R102" s="56"/>
    </row>
    <row r="103" spans="1:18" ht="12.75">
      <c r="A103"/>
      <c r="B103"/>
      <c r="C103" s="60"/>
      <c r="D103" s="61"/>
      <c r="E103" s="50"/>
      <c r="F103" s="60"/>
      <c r="G103" s="61"/>
      <c r="H103" s="50"/>
      <c r="I103"/>
      <c r="J103" s="62"/>
      <c r="K103" s="63"/>
      <c r="L103"/>
      <c r="M103" s="56"/>
      <c r="N103" s="64"/>
      <c r="O103" s="65"/>
      <c r="P103" s="64"/>
      <c r="Q103" s="56"/>
      <c r="R103" s="56"/>
    </row>
    <row r="104" spans="1:18" ht="12.75">
      <c r="A104"/>
      <c r="B104"/>
      <c r="C104" s="60"/>
      <c r="D104" s="61"/>
      <c r="E104" s="50"/>
      <c r="F104" s="60"/>
      <c r="G104" s="61"/>
      <c r="H104" s="50"/>
      <c r="I104"/>
      <c r="J104" s="62"/>
      <c r="K104" s="63"/>
      <c r="L104"/>
      <c r="M104" s="56"/>
      <c r="N104" s="64"/>
      <c r="O104" s="65"/>
      <c r="P104" s="64"/>
      <c r="Q104" s="56"/>
      <c r="R104" s="56"/>
    </row>
    <row r="105" spans="1:18" ht="12.75">
      <c r="A105"/>
      <c r="B105"/>
      <c r="C105" s="60"/>
      <c r="D105" s="61"/>
      <c r="E105" s="50"/>
      <c r="F105" s="60"/>
      <c r="G105" s="61"/>
      <c r="H105" s="50"/>
      <c r="I105"/>
      <c r="J105" s="62"/>
      <c r="K105" s="63"/>
      <c r="L105"/>
      <c r="M105" s="56"/>
      <c r="N105" s="64"/>
      <c r="O105" s="65"/>
      <c r="P105" s="64"/>
      <c r="Q105" s="56"/>
      <c r="R105" s="56"/>
    </row>
    <row r="106" spans="1:18" ht="12.75">
      <c r="A106"/>
      <c r="B106"/>
      <c r="C106" s="60"/>
      <c r="D106" s="61"/>
      <c r="E106" s="50"/>
      <c r="F106" s="60"/>
      <c r="G106" s="61"/>
      <c r="H106" s="50"/>
      <c r="I106"/>
      <c r="J106" s="62"/>
      <c r="K106" s="63"/>
      <c r="L106"/>
      <c r="M106" s="56"/>
      <c r="N106" s="64"/>
      <c r="O106" s="65"/>
      <c r="P106" s="64"/>
      <c r="Q106" s="56"/>
      <c r="R106" s="56"/>
    </row>
    <row r="107" spans="1:18" ht="12.75">
      <c r="A107"/>
      <c r="B107"/>
      <c r="C107" s="60"/>
      <c r="D107" s="61"/>
      <c r="E107" s="50"/>
      <c r="F107" s="60"/>
      <c r="G107" s="61"/>
      <c r="H107" s="50"/>
      <c r="I107"/>
      <c r="J107" s="62"/>
      <c r="K107" s="63"/>
      <c r="L107"/>
      <c r="M107" s="56"/>
      <c r="N107" s="64"/>
      <c r="O107" s="65"/>
      <c r="P107" s="64"/>
      <c r="Q107" s="56"/>
      <c r="R107" s="56"/>
    </row>
    <row r="108" spans="1:18" ht="12.75">
      <c r="A108"/>
      <c r="B108"/>
      <c r="C108" s="60"/>
      <c r="D108" s="61"/>
      <c r="E108" s="50"/>
      <c r="F108" s="60"/>
      <c r="G108" s="61"/>
      <c r="H108" s="50"/>
      <c r="I108"/>
      <c r="J108" s="62"/>
      <c r="K108" s="63"/>
      <c r="L108"/>
      <c r="M108" s="56"/>
      <c r="N108" s="64"/>
      <c r="O108" s="65"/>
      <c r="P108" s="64"/>
      <c r="Q108" s="56"/>
      <c r="R108" s="56"/>
    </row>
    <row r="109" spans="1:18" ht="12.75">
      <c r="A109"/>
      <c r="B109"/>
      <c r="C109" s="60"/>
      <c r="D109" s="61"/>
      <c r="E109" s="50"/>
      <c r="F109" s="60"/>
      <c r="G109" s="61"/>
      <c r="H109" s="50"/>
      <c r="I109"/>
      <c r="J109" s="62"/>
      <c r="K109" s="63"/>
      <c r="L109"/>
      <c r="M109" s="56"/>
      <c r="N109" s="64"/>
      <c r="O109" s="65"/>
      <c r="P109" s="64"/>
      <c r="Q109" s="56"/>
      <c r="R109" s="56"/>
    </row>
  </sheetData>
  <printOptions/>
  <pageMargins left="0.7480314960629921" right="0.7480314960629921" top="0.5905511811023623" bottom="0.5905511811023623" header="0" footer="0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Andrey Arshinov</cp:lastModifiedBy>
  <cp:lastPrinted>2000-06-23T10:55:41Z</cp:lastPrinted>
  <dcterms:created xsi:type="dcterms:W3CDTF">2000-06-23T10:10:36Z</dcterms:created>
  <dcterms:modified xsi:type="dcterms:W3CDTF">2000-06-23T10:55:42Z</dcterms:modified>
  <cp:category/>
  <cp:version/>
  <cp:contentType/>
  <cp:contentStatus/>
</cp:coreProperties>
</file>