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910" activeTab="0"/>
  </bookViews>
  <sheets>
    <sheet name="DRAFT" sheetId="1" r:id="rId1"/>
    <sheet name="TAB1" sheetId="2" r:id="rId2"/>
    <sheet name="TAB2" sheetId="3" r:id="rId3"/>
  </sheets>
  <definedNames/>
  <calcPr fullCalcOnLoad="1"/>
</workbook>
</file>

<file path=xl/sharedStrings.xml><?xml version="1.0" encoding="utf-8"?>
<sst xmlns="http://schemas.openxmlformats.org/spreadsheetml/2006/main" count="119" uniqueCount="75">
  <si>
    <t>INITIAL</t>
  </si>
  <si>
    <t>FINAL</t>
  </si>
  <si>
    <t>VESSEL</t>
  </si>
  <si>
    <t>TIME :</t>
  </si>
  <si>
    <t>DATE :</t>
  </si>
  <si>
    <t>P O R T  O F:</t>
  </si>
  <si>
    <t>PORT</t>
  </si>
  <si>
    <t>STB</t>
  </si>
  <si>
    <t>MEAN</t>
  </si>
  <si>
    <t>CORRECTED FOR PER.</t>
  </si>
  <si>
    <t>FORE / AFT MEAN ( 5 + 10 ) / 2</t>
  </si>
  <si>
    <t>SAG ( + ) / HOG ( - )  ( 13 - 14 )</t>
  </si>
  <si>
    <t>MEAN OF MEANS OF MEANS (6*13+5+10)/8</t>
  </si>
  <si>
    <t>DISPLACEMENT ACCORDING TO (16)</t>
  </si>
  <si>
    <t>T.  P.  C.</t>
  </si>
  <si>
    <t>TRIMM CORRECTED [10]-[5] By STERN [+] / By HEAD[-]</t>
  </si>
  <si>
    <t>M.  C.  T. 2  ( + 50 cm )</t>
  </si>
  <si>
    <t>M.  C.  T. 1  ( - 50 cm )</t>
  </si>
  <si>
    <t>M. C. T. 2 - M. C. T. 1 ( 21-22 )</t>
  </si>
  <si>
    <t>L.  B.  P.</t>
  </si>
  <si>
    <t>DISPL. CORRECTED FOR TRIMM  ( 17+25+26 )</t>
  </si>
  <si>
    <t>WATER DENSITY</t>
  </si>
  <si>
    <t>DISPL. CORRECTED FOR WATER DENSITY</t>
  </si>
  <si>
    <t>BALLAST  WATER</t>
  </si>
  <si>
    <t>FRESH  WATER</t>
  </si>
  <si>
    <t>DIESEL  OIL</t>
  </si>
  <si>
    <t>LUB.  OIL</t>
  </si>
  <si>
    <t>TOTAL  LIQUIDS</t>
  </si>
  <si>
    <t>DISPL.CORRECTED FOR [30]  ( 29-30)</t>
  </si>
  <si>
    <t>SHIP'`S  CONSTANT</t>
  </si>
  <si>
    <t>LIGHT  SHIP  DISPLACEMENT</t>
  </si>
  <si>
    <t>Ch.officer</t>
  </si>
  <si>
    <t>Dist.off-set</t>
  </si>
  <si>
    <t>App.Trim</t>
  </si>
  <si>
    <t>Dist MFwd to Maft</t>
  </si>
  <si>
    <t>FWD.CORR`N</t>
  </si>
  <si>
    <t>AFT.CORR`N</t>
  </si>
  <si>
    <t>L.C.F. (calc.if not tabulated)</t>
  </si>
  <si>
    <t>Trim factor forward</t>
  </si>
  <si>
    <t>Trim factor aft</t>
  </si>
  <si>
    <t>TFF - TFA</t>
  </si>
  <si>
    <t xml:space="preserve">      DRAFT  FORE :</t>
  </si>
  <si>
    <t xml:space="preserve">L.C.F. </t>
  </si>
  <si>
    <t>L.  C.  F. (( TFF-TFA )x 40,5) / ( TFF+TFA )</t>
  </si>
  <si>
    <t>m / v   D U T H    S E A</t>
  </si>
  <si>
    <t>D  R  A  F  T     F  O  R  E</t>
  </si>
  <si>
    <t>D  R  A  F  T       A  F  T</t>
  </si>
  <si>
    <t>M   I   D   S   H   I   P</t>
  </si>
  <si>
    <t xml:space="preserve">     MEAN  DRAFT :</t>
  </si>
  <si>
    <t xml:space="preserve">      DRAFT  AFT :</t>
  </si>
  <si>
    <t>F  I  N  A  L    C  A  R  G  O  :</t>
  </si>
  <si>
    <t>I N I T I A L  DRAFT  CORR.</t>
  </si>
  <si>
    <t>F I N A L   DRAFT   CORR.</t>
  </si>
  <si>
    <t>1st TRIMM.CORR=T.P.C.x TRIM x L.C.F.x 100 / L.B.P.</t>
  </si>
  <si>
    <t>2nd TRIMM.CORR=TRIMxTRIMx50x(MTC2-MTC1)/L.B.P.</t>
  </si>
  <si>
    <t>D.Dolotkazin.</t>
  </si>
  <si>
    <t xml:space="preserve"> </t>
  </si>
  <si>
    <t>D R A F T    S U R V E Y     R E C O R D</t>
  </si>
  <si>
    <t>DEPLACEMENT</t>
  </si>
  <si>
    <t>T.P.C.</t>
  </si>
  <si>
    <t>M.T.C.</t>
  </si>
  <si>
    <t>AFT</t>
  </si>
  <si>
    <t>FORWARD</t>
  </si>
  <si>
    <t xml:space="preserve">DRAFT </t>
  </si>
  <si>
    <t>MMM</t>
  </si>
  <si>
    <t xml:space="preserve">     TRIMMFACTOR</t>
  </si>
  <si>
    <t>FRW</t>
  </si>
  <si>
    <t>CORRECTED  M.T.C.</t>
  </si>
  <si>
    <t>DRAFT  SURVEY  ON ARRIVAL :</t>
  </si>
  <si>
    <t>DRAFT  SURVEY  ON DEPARTURE :</t>
  </si>
  <si>
    <t xml:space="preserve">       TRIMMFACTOR</t>
  </si>
  <si>
    <t xml:space="preserve">    DEPLACEMENT</t>
  </si>
  <si>
    <t>DRAFT</t>
  </si>
  <si>
    <t>D R A F T   A F T :</t>
  </si>
  <si>
    <t>Casablanca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</si>
</sst>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6">
    <font>
      <sz val="10"/>
      <name val="Arial"/>
      <family val="0"/>
    </font>
    <font>
      <sz val="14"/>
      <name val="Copperplate Gothic Bold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0"/>
    </font>
    <font>
      <b/>
      <sz val="16"/>
      <name val="Blackadder ITC"/>
      <family val="5"/>
    </font>
    <font>
      <b/>
      <sz val="14"/>
      <name val="Copperplate Gothic Bold"/>
      <family val="2"/>
    </font>
    <font>
      <sz val="16"/>
      <name val="Arial"/>
      <family val="0"/>
    </font>
    <font>
      <u val="single"/>
      <sz val="16"/>
      <name val="Blackadder ITC"/>
      <family val="5"/>
    </font>
    <font>
      <sz val="12"/>
      <name val="Arial"/>
      <family val="0"/>
    </font>
    <font>
      <b/>
      <sz val="12"/>
      <name val="Arial"/>
      <family val="2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b/>
      <i/>
      <sz val="12"/>
      <color indexed="58"/>
      <name val="Blackadder ITC"/>
      <family val="5"/>
    </font>
    <font>
      <u val="single"/>
      <sz val="18"/>
      <color indexed="20"/>
      <name val="Copperplate Gothic Bold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1"/>
      <color indexed="10"/>
      <name val="Arial"/>
      <family val="0"/>
    </font>
    <font>
      <b/>
      <sz val="14"/>
      <color indexed="10"/>
      <name val="Arial"/>
      <family val="2"/>
    </font>
    <font>
      <sz val="16"/>
      <name val="Arial Black"/>
      <family val="2"/>
    </font>
    <font>
      <sz val="14"/>
      <color indexed="10"/>
      <name val="Copperplate Gothic Bold"/>
      <family val="2"/>
    </font>
    <font>
      <sz val="11"/>
      <color indexed="10"/>
      <name val="Arial"/>
      <family val="0"/>
    </font>
    <font>
      <sz val="14"/>
      <name val="Arial"/>
      <family val="0"/>
    </font>
    <font>
      <b/>
      <sz val="18"/>
      <name val="Blackadder ITC"/>
      <family val="5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" xfId="0" applyFont="1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8" xfId="0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19" xfId="0" applyFill="1" applyBorder="1" applyAlignment="1">
      <alignment/>
    </xf>
    <xf numFmtId="0" fontId="0" fillId="0" borderId="0" xfId="0" applyFont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6" xfId="0" applyFill="1" applyBorder="1" applyAlignment="1">
      <alignment/>
    </xf>
    <xf numFmtId="0" fontId="7" fillId="3" borderId="19" xfId="0" applyFont="1" applyFill="1" applyBorder="1" applyAlignment="1">
      <alignment/>
    </xf>
    <xf numFmtId="20" fontId="0" fillId="0" borderId="8" xfId="0" applyNumberFormat="1" applyBorder="1" applyAlignment="1">
      <alignment horizontal="center"/>
    </xf>
    <xf numFmtId="0" fontId="8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/>
    </xf>
    <xf numFmtId="16" fontId="0" fillId="0" borderId="12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3" fillId="0" borderId="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18" fillId="0" borderId="0" xfId="0" applyFont="1" applyBorder="1" applyAlignment="1">
      <alignment/>
    </xf>
    <xf numFmtId="0" fontId="0" fillId="0" borderId="8" xfId="0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2" fillId="0" borderId="0" xfId="0" applyFont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18" fillId="4" borderId="32" xfId="0" applyFont="1" applyFill="1" applyBorder="1" applyAlignment="1">
      <alignment horizontal="center"/>
    </xf>
    <xf numFmtId="0" fontId="18" fillId="4" borderId="33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8" fillId="4" borderId="0" xfId="0" applyFont="1" applyFill="1" applyAlignment="1">
      <alignment/>
    </xf>
    <xf numFmtId="0" fontId="25" fillId="0" borderId="7" xfId="0" applyFont="1" applyBorder="1" applyAlignment="1">
      <alignment/>
    </xf>
    <xf numFmtId="14" fontId="0" fillId="0" borderId="8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</xdr:row>
      <xdr:rowOff>19050</xdr:rowOff>
    </xdr:from>
    <xdr:to>
      <xdr:col>8</xdr:col>
      <xdr:colOff>523875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76250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="75" zoomScaleNormal="75" workbookViewId="0" topLeftCell="A27">
      <selection activeCell="J45" sqref="J45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3.421875" style="0" customWidth="1"/>
    <col min="4" max="4" width="14.7109375" style="0" customWidth="1"/>
    <col min="6" max="6" width="9.8515625" style="0" customWidth="1"/>
    <col min="7" max="7" width="10.7109375" style="0" customWidth="1"/>
    <col min="8" max="8" width="16.7109375" style="0" customWidth="1"/>
    <col min="9" max="9" width="11.421875" style="0" customWidth="1"/>
    <col min="10" max="10" width="11.57421875" style="0" customWidth="1"/>
    <col min="16" max="16" width="8.28125" style="0" customWidth="1"/>
    <col min="17" max="17" width="10.28125" style="0" customWidth="1"/>
  </cols>
  <sheetData>
    <row r="1" spans="1:15" ht="23.25">
      <c r="A1" s="1"/>
      <c r="C1" s="79" t="s">
        <v>57</v>
      </c>
      <c r="N1" s="1"/>
      <c r="O1" s="1"/>
    </row>
    <row r="2" spans="1:17" ht="12.75" customHeight="1" thickBot="1">
      <c r="A2" s="1"/>
      <c r="P2" s="1"/>
      <c r="Q2" s="1"/>
    </row>
    <row r="3" spans="1:13" ht="16.5" thickBot="1">
      <c r="A3" s="1"/>
      <c r="F3" s="49" t="s">
        <v>0</v>
      </c>
      <c r="G3" s="7" t="s">
        <v>1</v>
      </c>
      <c r="L3" s="82"/>
      <c r="M3" s="81"/>
    </row>
    <row r="4" spans="1:13" ht="15.75">
      <c r="A4" s="8"/>
      <c r="B4" s="9" t="s">
        <v>2</v>
      </c>
      <c r="C4" s="78" t="s">
        <v>44</v>
      </c>
      <c r="D4" s="10"/>
      <c r="E4" s="35" t="s">
        <v>4</v>
      </c>
      <c r="F4" s="73">
        <v>37747</v>
      </c>
      <c r="G4" s="132">
        <v>37748</v>
      </c>
      <c r="L4" s="82"/>
      <c r="M4" s="81"/>
    </row>
    <row r="5" spans="1:13" ht="22.5" customHeight="1">
      <c r="A5" s="75" t="s">
        <v>5</v>
      </c>
      <c r="B5" s="13"/>
      <c r="C5" s="131" t="s">
        <v>74</v>
      </c>
      <c r="D5" s="13"/>
      <c r="E5" s="30" t="s">
        <v>3</v>
      </c>
      <c r="F5" s="74">
        <v>0.3958333333333333</v>
      </c>
      <c r="G5" s="60">
        <v>0.3333333333333333</v>
      </c>
      <c r="L5" s="82"/>
      <c r="M5" s="81"/>
    </row>
    <row r="6" spans="1:13" ht="16.5" thickBot="1">
      <c r="A6" s="1"/>
      <c r="E6" s="2"/>
      <c r="L6" s="82"/>
      <c r="M6" s="81"/>
    </row>
    <row r="7" spans="1:13" ht="16.5" thickBot="1">
      <c r="A7" s="24">
        <v>1</v>
      </c>
      <c r="B7" s="10"/>
      <c r="C7" s="10"/>
      <c r="D7" s="10"/>
      <c r="E7" s="35" t="s">
        <v>6</v>
      </c>
      <c r="F7" s="64">
        <v>5.38</v>
      </c>
      <c r="G7" s="65">
        <v>3.8</v>
      </c>
      <c r="H7" s="42" t="s">
        <v>51</v>
      </c>
      <c r="I7" s="40"/>
      <c r="L7" s="82"/>
      <c r="M7" s="81"/>
    </row>
    <row r="8" spans="1:13" ht="15" customHeight="1">
      <c r="A8" s="25">
        <v>2</v>
      </c>
      <c r="B8" s="50" t="s">
        <v>45</v>
      </c>
      <c r="D8" s="15"/>
      <c r="E8" s="35" t="s">
        <v>7</v>
      </c>
      <c r="F8" s="64">
        <v>5.38</v>
      </c>
      <c r="G8" s="66">
        <v>3.8</v>
      </c>
      <c r="H8" s="32" t="s">
        <v>33</v>
      </c>
      <c r="I8" s="14">
        <f>F15-F9</f>
        <v>0</v>
      </c>
      <c r="L8" s="82"/>
      <c r="M8" s="81"/>
    </row>
    <row r="9" spans="1:13" ht="15.75">
      <c r="A9" s="25">
        <v>3</v>
      </c>
      <c r="B9" s="15"/>
      <c r="C9" s="15"/>
      <c r="D9" s="15"/>
      <c r="E9" s="35" t="s">
        <v>8</v>
      </c>
      <c r="F9" s="36">
        <f>(F7+F8)/2</f>
        <v>5.38</v>
      </c>
      <c r="G9" s="36">
        <f>(G7+G8)/2</f>
        <v>3.8</v>
      </c>
      <c r="H9" s="36" t="s">
        <v>32</v>
      </c>
      <c r="I9" s="37">
        <v>-1.8</v>
      </c>
      <c r="L9" s="82"/>
      <c r="M9" s="81"/>
    </row>
    <row r="10" spans="1:13" ht="16.5" thickBot="1">
      <c r="A10" s="25">
        <v>4</v>
      </c>
      <c r="C10" s="15"/>
      <c r="D10" s="15" t="s">
        <v>9</v>
      </c>
      <c r="E10" s="16"/>
      <c r="F10" s="31">
        <f>I11</f>
        <v>0</v>
      </c>
      <c r="G10" s="11">
        <f>I29</f>
        <v>-0.02797927461139897</v>
      </c>
      <c r="H10" s="34" t="s">
        <v>34</v>
      </c>
      <c r="I10" s="17">
        <f>79.2-I14</f>
        <v>77.1275</v>
      </c>
      <c r="L10" s="82"/>
      <c r="M10" s="81"/>
    </row>
    <row r="11" spans="1:13" ht="16.5" thickBot="1">
      <c r="A11" s="26">
        <v>5</v>
      </c>
      <c r="B11" s="13"/>
      <c r="C11" s="13"/>
      <c r="D11" s="38" t="s">
        <v>41</v>
      </c>
      <c r="E11" s="39"/>
      <c r="F11" s="62">
        <f>F9+F10</f>
        <v>5.38</v>
      </c>
      <c r="G11" s="62">
        <f>G9+G10</f>
        <v>3.7720207253886007</v>
      </c>
      <c r="H11" s="42" t="s">
        <v>35</v>
      </c>
      <c r="I11" s="52">
        <f>I8*I9/I10</f>
        <v>0</v>
      </c>
      <c r="L11" s="82"/>
      <c r="M11" s="81"/>
    </row>
    <row r="12" spans="1:13" ht="15.75">
      <c r="A12" s="1"/>
      <c r="D12" s="3"/>
      <c r="E12" s="2"/>
      <c r="I12" t="s">
        <v>56</v>
      </c>
      <c r="L12" s="82"/>
      <c r="M12" s="81"/>
    </row>
    <row r="13" spans="1:13" ht="15.75">
      <c r="A13" s="24">
        <v>6</v>
      </c>
      <c r="B13" s="10"/>
      <c r="C13" s="10"/>
      <c r="D13" s="18"/>
      <c r="E13" s="29" t="s">
        <v>6</v>
      </c>
      <c r="F13" s="67">
        <v>5.38</v>
      </c>
      <c r="G13" s="68">
        <v>5</v>
      </c>
      <c r="H13" s="36" t="s">
        <v>33</v>
      </c>
      <c r="I13" s="36">
        <f>F15-F9</f>
        <v>0</v>
      </c>
      <c r="L13" s="82"/>
      <c r="M13" s="81"/>
    </row>
    <row r="14" spans="1:13" ht="18">
      <c r="A14" s="25">
        <v>7</v>
      </c>
      <c r="B14" s="50" t="s">
        <v>46</v>
      </c>
      <c r="D14" s="19"/>
      <c r="E14" s="35" t="s">
        <v>7</v>
      </c>
      <c r="F14" s="76">
        <f>F13</f>
        <v>5.38</v>
      </c>
      <c r="G14" s="77">
        <f>G13</f>
        <v>5</v>
      </c>
      <c r="H14" s="36" t="s">
        <v>32</v>
      </c>
      <c r="I14" s="125">
        <v>2.0725</v>
      </c>
      <c r="L14" s="82"/>
      <c r="M14" s="81"/>
    </row>
    <row r="15" spans="1:13" ht="16.5" thickBot="1">
      <c r="A15" s="25">
        <v>8</v>
      </c>
      <c r="B15" s="15"/>
      <c r="C15" s="15"/>
      <c r="D15" s="19"/>
      <c r="E15" s="35" t="s">
        <v>8</v>
      </c>
      <c r="F15" s="36">
        <f>(F13+F14)/2</f>
        <v>5.38</v>
      </c>
      <c r="G15" s="36">
        <f>(G13+G14)/2</f>
        <v>5</v>
      </c>
      <c r="H15" s="34" t="s">
        <v>34</v>
      </c>
      <c r="I15" s="17">
        <f>I10</f>
        <v>77.1275</v>
      </c>
      <c r="L15" s="82"/>
      <c r="M15" s="81"/>
    </row>
    <row r="16" spans="1:13" ht="16.5" thickBot="1">
      <c r="A16" s="25">
        <v>9</v>
      </c>
      <c r="C16" s="15"/>
      <c r="D16" s="15" t="s">
        <v>9</v>
      </c>
      <c r="E16" s="16"/>
      <c r="F16" s="34">
        <f>I16</f>
        <v>0</v>
      </c>
      <c r="G16" s="15">
        <f>I34</f>
        <v>0.031088082901554407</v>
      </c>
      <c r="H16" s="42" t="s">
        <v>36</v>
      </c>
      <c r="I16" s="52">
        <f>I13*I14/I15</f>
        <v>0</v>
      </c>
      <c r="L16" s="82"/>
      <c r="M16" s="81"/>
    </row>
    <row r="17" spans="1:13" ht="16.5" thickBot="1">
      <c r="A17" s="26">
        <v>10</v>
      </c>
      <c r="B17" s="13"/>
      <c r="C17" s="13"/>
      <c r="D17" s="38" t="s">
        <v>49</v>
      </c>
      <c r="E17" s="43"/>
      <c r="F17" s="62">
        <f>F15+F16</f>
        <v>5.38</v>
      </c>
      <c r="G17" s="62">
        <f>G15+G16</f>
        <v>5.0310880829015545</v>
      </c>
      <c r="L17" s="82"/>
      <c r="M17" s="81"/>
    </row>
    <row r="18" spans="1:13" ht="16.5" thickBot="1">
      <c r="A18" s="1"/>
      <c r="D18" s="3"/>
      <c r="E18" s="2"/>
      <c r="H18" s="44" t="s">
        <v>37</v>
      </c>
      <c r="I18" s="40"/>
      <c r="L18" s="82"/>
      <c r="M18" s="81"/>
    </row>
    <row r="19" spans="1:13" ht="15.75">
      <c r="A19" s="24">
        <v>11</v>
      </c>
      <c r="B19" s="10"/>
      <c r="C19" s="10"/>
      <c r="D19" s="18"/>
      <c r="E19" s="54" t="s">
        <v>6</v>
      </c>
      <c r="F19" s="64">
        <v>5.333</v>
      </c>
      <c r="G19" s="66">
        <v>4.4</v>
      </c>
      <c r="H19" s="32" t="s">
        <v>38</v>
      </c>
      <c r="I19" s="111">
        <f>TAB1!F5</f>
        <v>0.4232375</v>
      </c>
      <c r="L19" s="82"/>
      <c r="M19" s="81"/>
    </row>
    <row r="20" spans="1:13" ht="18.75" thickBot="1">
      <c r="A20" s="25">
        <v>12</v>
      </c>
      <c r="B20" s="51" t="s">
        <v>47</v>
      </c>
      <c r="C20" s="15"/>
      <c r="D20" s="19"/>
      <c r="E20" s="33" t="s">
        <v>7</v>
      </c>
      <c r="F20" s="69">
        <v>5.413</v>
      </c>
      <c r="G20" s="70">
        <v>4.4</v>
      </c>
      <c r="H20" s="36" t="s">
        <v>39</v>
      </c>
      <c r="I20" s="77">
        <f>TAB1!E5</f>
        <v>0.3762375</v>
      </c>
      <c r="L20" s="82"/>
      <c r="M20" s="81"/>
    </row>
    <row r="21" spans="1:13" ht="16.5" thickBot="1">
      <c r="A21" s="26">
        <v>13</v>
      </c>
      <c r="B21" s="13"/>
      <c r="C21" s="13"/>
      <c r="D21" s="38" t="s">
        <v>48</v>
      </c>
      <c r="E21" s="39"/>
      <c r="F21" s="63">
        <f>(F19+F20)/2</f>
        <v>5.373</v>
      </c>
      <c r="G21" s="63">
        <f>(G19+G20)/2</f>
        <v>4.4</v>
      </c>
      <c r="H21" s="11" t="s">
        <v>40</v>
      </c>
      <c r="I21" s="11">
        <f>I19-I20</f>
        <v>0.046999999999999986</v>
      </c>
      <c r="L21" s="82"/>
      <c r="M21" s="81"/>
    </row>
    <row r="22" spans="1:13" ht="16.5" thickBot="1">
      <c r="A22" s="1"/>
      <c r="E22" s="15"/>
      <c r="F22" s="15"/>
      <c r="G22" s="15"/>
      <c r="H22" s="53" t="s">
        <v>42</v>
      </c>
      <c r="I22" s="52">
        <f>((I19-I20)*40.5)/(I19+I20)</f>
        <v>2.3809374902279616</v>
      </c>
      <c r="L22" s="82"/>
      <c r="M22" s="81"/>
    </row>
    <row r="23" spans="1:13" ht="15.75">
      <c r="A23" s="24">
        <v>14</v>
      </c>
      <c r="B23" s="22" t="s">
        <v>10</v>
      </c>
      <c r="C23" s="10"/>
      <c r="D23" s="10"/>
      <c r="E23" s="10"/>
      <c r="F23" s="31">
        <f>(F11+F17)/2</f>
        <v>5.38</v>
      </c>
      <c r="G23" s="31">
        <f>(G11+G17)/2</f>
        <v>4.401554404145077</v>
      </c>
      <c r="L23" s="82"/>
      <c r="M23" s="81"/>
    </row>
    <row r="24" spans="1:13" ht="16.5" thickBot="1">
      <c r="A24" s="25">
        <v>15</v>
      </c>
      <c r="B24" s="45" t="s">
        <v>11</v>
      </c>
      <c r="C24" s="41"/>
      <c r="D24" s="41"/>
      <c r="E24" s="41"/>
      <c r="F24" s="36">
        <f>F21-F23</f>
        <v>-0.006999999999999673</v>
      </c>
      <c r="G24" s="36">
        <f>G21-G23</f>
        <v>-0.0015544041450770152</v>
      </c>
      <c r="L24" s="82"/>
      <c r="M24" s="81"/>
    </row>
    <row r="25" spans="1:13" ht="16.5" thickBot="1">
      <c r="A25" s="25">
        <v>16</v>
      </c>
      <c r="B25" s="45" t="s">
        <v>12</v>
      </c>
      <c r="C25" s="41"/>
      <c r="D25" s="41"/>
      <c r="E25" s="41"/>
      <c r="F25" s="113">
        <f>(6*F21+F11+F17)/8</f>
        <v>5.374750000000001</v>
      </c>
      <c r="G25" s="113">
        <f>(6*G21+G11+G17)/8</f>
        <v>4.400388601036269</v>
      </c>
      <c r="H25" s="39" t="s">
        <v>52</v>
      </c>
      <c r="I25" s="40"/>
      <c r="L25" s="82"/>
      <c r="M25" s="81"/>
    </row>
    <row r="26" spans="1:13" ht="15.75">
      <c r="A26" s="26">
        <v>17</v>
      </c>
      <c r="B26" s="23" t="s">
        <v>13</v>
      </c>
      <c r="C26" s="13"/>
      <c r="D26" s="13"/>
      <c r="E26" s="13"/>
      <c r="F26" s="112">
        <f>TAB1!B5</f>
        <v>4788.750000000001</v>
      </c>
      <c r="G26" s="105">
        <f>TAB2!B5</f>
        <v>3822.3886010362694</v>
      </c>
      <c r="H26" s="14" t="s">
        <v>33</v>
      </c>
      <c r="I26" s="14">
        <f>G15-G9</f>
        <v>1.2000000000000002</v>
      </c>
      <c r="L26" s="82"/>
      <c r="M26" s="81"/>
    </row>
    <row r="27" spans="1:13" ht="15.75">
      <c r="A27" s="1"/>
      <c r="H27" s="34" t="s">
        <v>32</v>
      </c>
      <c r="I27" s="17">
        <v>-1.8</v>
      </c>
      <c r="L27" s="82"/>
      <c r="M27" s="81"/>
    </row>
    <row r="28" spans="1:13" ht="16.5" thickBot="1">
      <c r="A28" s="24">
        <v>18</v>
      </c>
      <c r="B28" s="10" t="s">
        <v>14</v>
      </c>
      <c r="C28" s="10"/>
      <c r="D28" s="10"/>
      <c r="E28" s="10"/>
      <c r="F28" s="76">
        <f>TAB1!C5</f>
        <v>10.08</v>
      </c>
      <c r="G28" s="106">
        <f>TAB2!C5</f>
        <v>9.735194300518135</v>
      </c>
      <c r="H28" s="31" t="s">
        <v>34</v>
      </c>
      <c r="I28" s="11">
        <f>79.2-I32</f>
        <v>77.2</v>
      </c>
      <c r="L28" s="82"/>
      <c r="M28" s="81"/>
    </row>
    <row r="29" spans="1:13" ht="16.5" thickBot="1">
      <c r="A29" s="25">
        <v>19</v>
      </c>
      <c r="B29" s="45" t="s">
        <v>43</v>
      </c>
      <c r="C29" s="41"/>
      <c r="D29" s="41"/>
      <c r="E29" s="41"/>
      <c r="F29" s="36">
        <f>(I21*40.5)/(I19+I20)</f>
        <v>2.3809374902279616</v>
      </c>
      <c r="G29" s="36">
        <f>(I39*40.5)/(I37+I38)</f>
        <v>1.8434258382374058</v>
      </c>
      <c r="H29" s="42" t="s">
        <v>35</v>
      </c>
      <c r="I29" s="52">
        <f>I26*I27/I28</f>
        <v>-0.02797927461139897</v>
      </c>
      <c r="L29" s="82"/>
      <c r="M29" s="81"/>
    </row>
    <row r="30" spans="1:13" ht="15.75">
      <c r="A30" s="25">
        <v>20</v>
      </c>
      <c r="B30" s="20" t="s">
        <v>15</v>
      </c>
      <c r="C30" s="15"/>
      <c r="D30" s="15"/>
      <c r="E30" s="15"/>
      <c r="F30" s="34">
        <f>F17-F11</f>
        <v>0</v>
      </c>
      <c r="G30" s="34">
        <f>G17-G11</f>
        <v>1.2590673575129538</v>
      </c>
      <c r="L30" s="82"/>
      <c r="M30" s="81"/>
    </row>
    <row r="31" spans="1:13" ht="15.75">
      <c r="A31" s="25">
        <v>21</v>
      </c>
      <c r="B31" s="45" t="s">
        <v>16</v>
      </c>
      <c r="C31" s="41"/>
      <c r="D31" s="41"/>
      <c r="E31" s="41"/>
      <c r="F31" s="76">
        <f>TAB1!B8</f>
        <v>62.6</v>
      </c>
      <c r="G31" s="77">
        <f>TAB2!B8</f>
        <v>57.03</v>
      </c>
      <c r="H31" s="31" t="s">
        <v>33</v>
      </c>
      <c r="I31" s="11">
        <f>G15-G9</f>
        <v>1.2000000000000002</v>
      </c>
      <c r="L31" s="82"/>
      <c r="M31" s="81"/>
    </row>
    <row r="32" spans="1:13" ht="15.75">
      <c r="A32" s="25">
        <v>22</v>
      </c>
      <c r="B32" s="15" t="s">
        <v>17</v>
      </c>
      <c r="C32" s="15"/>
      <c r="D32" s="15"/>
      <c r="E32" s="15"/>
      <c r="F32" s="76">
        <f>TAB1!B9</f>
        <v>56.92</v>
      </c>
      <c r="G32" s="109">
        <f>TAB2!B9</f>
        <v>49.33</v>
      </c>
      <c r="H32" s="36" t="s">
        <v>32</v>
      </c>
      <c r="I32" s="126">
        <v>2</v>
      </c>
      <c r="L32" s="82"/>
      <c r="M32" s="81"/>
    </row>
    <row r="33" spans="1:13" ht="16.5" thickBot="1">
      <c r="A33" s="25">
        <v>23</v>
      </c>
      <c r="B33" s="45" t="s">
        <v>18</v>
      </c>
      <c r="C33" s="41"/>
      <c r="D33" s="41"/>
      <c r="E33" s="41"/>
      <c r="F33" s="36">
        <f>F31-F32</f>
        <v>5.68</v>
      </c>
      <c r="G33" s="36">
        <f>G31-G32</f>
        <v>7.700000000000003</v>
      </c>
      <c r="H33" s="31" t="s">
        <v>34</v>
      </c>
      <c r="I33" s="11">
        <f>I28</f>
        <v>77.2</v>
      </c>
      <c r="L33" s="82"/>
      <c r="M33" s="81"/>
    </row>
    <row r="34" spans="1:13" ht="16.5" thickBot="1">
      <c r="A34" s="26">
        <v>24</v>
      </c>
      <c r="B34" s="13" t="s">
        <v>19</v>
      </c>
      <c r="C34" s="13"/>
      <c r="D34" s="13"/>
      <c r="E34" s="13"/>
      <c r="F34" s="32">
        <v>81</v>
      </c>
      <c r="G34" s="13">
        <v>81</v>
      </c>
      <c r="H34" s="52" t="s">
        <v>36</v>
      </c>
      <c r="I34" s="52">
        <f>I31*I32/I33</f>
        <v>0.031088082901554407</v>
      </c>
      <c r="L34" s="82"/>
      <c r="M34" s="81"/>
    </row>
    <row r="35" spans="1:13" ht="16.5" thickBot="1">
      <c r="A35" s="1"/>
      <c r="L35" s="82"/>
      <c r="M35" s="81"/>
    </row>
    <row r="36" spans="1:13" ht="16.5" thickBot="1">
      <c r="A36" s="24">
        <v>25</v>
      </c>
      <c r="B36" s="21" t="s">
        <v>53</v>
      </c>
      <c r="C36" s="10"/>
      <c r="D36" s="10"/>
      <c r="E36" s="10"/>
      <c r="F36" s="31">
        <f>(F28*F30*F29*100)/F34</f>
        <v>0</v>
      </c>
      <c r="G36" s="31">
        <f>(G28*G30*G29*100)/G34</f>
        <v>27.89550577280311</v>
      </c>
      <c r="H36" s="42" t="s">
        <v>37</v>
      </c>
      <c r="I36" s="40"/>
      <c r="L36" s="82"/>
      <c r="M36" s="81"/>
    </row>
    <row r="37" spans="1:13" ht="15.75">
      <c r="A37" s="25">
        <v>26</v>
      </c>
      <c r="B37" s="46" t="s">
        <v>54</v>
      </c>
      <c r="C37" s="41"/>
      <c r="D37" s="41"/>
      <c r="E37" s="41"/>
      <c r="F37" s="36">
        <f>(F30*F30*50*F33)/F34</f>
        <v>0</v>
      </c>
      <c r="G37" s="36">
        <f>(G30*G30*50*G33)/G34</f>
        <v>7.534833149883226</v>
      </c>
      <c r="H37" s="32" t="s">
        <v>38</v>
      </c>
      <c r="I37" s="111">
        <f>TAB2!F5</f>
        <v>0.3675194300518135</v>
      </c>
      <c r="L37" s="82"/>
      <c r="M37" s="81"/>
    </row>
    <row r="38" spans="1:13" ht="16.5" thickBot="1">
      <c r="A38" s="25">
        <v>27</v>
      </c>
      <c r="B38" s="56" t="s">
        <v>20</v>
      </c>
      <c r="C38" s="15"/>
      <c r="D38" s="15"/>
      <c r="E38" s="15"/>
      <c r="F38" s="34">
        <f>F26+F36+F37</f>
        <v>4788.750000000001</v>
      </c>
      <c r="G38" s="34">
        <f>G26+G36+G37</f>
        <v>3857.8189399589555</v>
      </c>
      <c r="H38" s="34" t="s">
        <v>39</v>
      </c>
      <c r="I38" s="109">
        <f>TAB2!E5</f>
        <v>0.3355194300518135</v>
      </c>
      <c r="L38" s="82"/>
      <c r="M38" s="81"/>
    </row>
    <row r="39" spans="1:13" ht="16.5" thickBot="1">
      <c r="A39" s="25">
        <v>28</v>
      </c>
      <c r="B39" s="47" t="s">
        <v>21</v>
      </c>
      <c r="C39" s="41"/>
      <c r="D39" s="41"/>
      <c r="E39" s="55">
        <v>1.025</v>
      </c>
      <c r="F39" s="37">
        <f>((E39-1.025)/1.025)*F38</f>
        <v>0</v>
      </c>
      <c r="G39" s="37">
        <f>((E39-1.025)/1.025)*F38</f>
        <v>0</v>
      </c>
      <c r="H39" s="31" t="s">
        <v>40</v>
      </c>
      <c r="I39" s="11">
        <f>I37-I38</f>
        <v>0.03199999999999997</v>
      </c>
      <c r="L39" s="82"/>
      <c r="M39" s="81"/>
    </row>
    <row r="40" spans="1:13" ht="16.5" thickBot="1">
      <c r="A40" s="26">
        <v>29</v>
      </c>
      <c r="B40" s="48" t="s">
        <v>22</v>
      </c>
      <c r="C40" s="13"/>
      <c r="D40" s="13"/>
      <c r="E40" s="13"/>
      <c r="F40" s="32">
        <f>F38+F39</f>
        <v>4788.750000000001</v>
      </c>
      <c r="G40" s="32">
        <f>G38+G39</f>
        <v>3857.8189399589555</v>
      </c>
      <c r="H40" s="6" t="s">
        <v>42</v>
      </c>
      <c r="I40" s="52">
        <f>((I37-I38)*40.5)/(I37+I38)</f>
        <v>1.8434258382374058</v>
      </c>
      <c r="L40" s="82"/>
      <c r="M40" s="81"/>
    </row>
    <row r="41" spans="1:13" ht="15.75">
      <c r="A41" s="4"/>
      <c r="L41" s="82"/>
      <c r="M41" s="81"/>
    </row>
    <row r="42" spans="1:13" ht="15.75">
      <c r="A42" s="27"/>
      <c r="B42" s="10" t="s">
        <v>23</v>
      </c>
      <c r="C42" s="10"/>
      <c r="D42" s="10"/>
      <c r="E42" s="10"/>
      <c r="F42" s="67">
        <v>236.9</v>
      </c>
      <c r="G42" s="72">
        <v>236.9</v>
      </c>
      <c r="L42" s="82"/>
      <c r="M42" s="81"/>
    </row>
    <row r="43" spans="1:13" ht="15.75">
      <c r="A43" s="28"/>
      <c r="B43" s="45" t="s">
        <v>24</v>
      </c>
      <c r="C43" s="41"/>
      <c r="D43" s="41"/>
      <c r="E43" s="41"/>
      <c r="F43" s="64">
        <v>32</v>
      </c>
      <c r="G43" s="66">
        <v>32</v>
      </c>
      <c r="L43" s="82"/>
      <c r="M43" s="81"/>
    </row>
    <row r="44" spans="1:13" ht="15.75">
      <c r="A44" s="28"/>
      <c r="B44" s="15" t="s">
        <v>25</v>
      </c>
      <c r="C44" s="15"/>
      <c r="D44" s="15"/>
      <c r="E44" s="15"/>
      <c r="F44" s="69">
        <v>82.8</v>
      </c>
      <c r="G44" s="71">
        <v>82.5</v>
      </c>
      <c r="L44" s="82"/>
      <c r="M44" s="81"/>
    </row>
    <row r="45" spans="1:13" ht="16.5" thickBot="1">
      <c r="A45" s="25"/>
      <c r="B45" s="45" t="s">
        <v>26</v>
      </c>
      <c r="C45" s="41"/>
      <c r="D45" s="41"/>
      <c r="E45" s="41"/>
      <c r="F45" s="67">
        <v>3.679</v>
      </c>
      <c r="G45" s="72">
        <v>3.679</v>
      </c>
      <c r="L45" s="82"/>
      <c r="M45" s="81"/>
    </row>
    <row r="46" spans="1:13" ht="16.5" thickBot="1">
      <c r="A46" s="26">
        <v>30</v>
      </c>
      <c r="B46" s="13" t="s">
        <v>27</v>
      </c>
      <c r="C46" s="13"/>
      <c r="D46" s="13"/>
      <c r="E46" s="13"/>
      <c r="F46" s="44">
        <f>F42+F43+F44+F45</f>
        <v>355.37899999999996</v>
      </c>
      <c r="G46" s="44">
        <f>G42+G43+G44+G45</f>
        <v>355.07899999999995</v>
      </c>
      <c r="L46" s="82"/>
      <c r="M46" s="81"/>
    </row>
    <row r="47" spans="1:13" ht="15.75">
      <c r="A47" s="1"/>
      <c r="L47" s="82"/>
      <c r="M47" s="81"/>
    </row>
    <row r="48" spans="1:13" ht="15.75">
      <c r="A48" s="24">
        <v>31</v>
      </c>
      <c r="B48" s="10" t="s">
        <v>28</v>
      </c>
      <c r="C48" s="10"/>
      <c r="D48" s="10"/>
      <c r="E48" s="10"/>
      <c r="F48" s="31">
        <f>F40-F46</f>
        <v>4433.371000000001</v>
      </c>
      <c r="G48" s="31">
        <f>G40-G46</f>
        <v>3502.739939958956</v>
      </c>
      <c r="L48" s="82"/>
      <c r="M48" s="81"/>
    </row>
    <row r="49" spans="1:13" ht="15.75">
      <c r="A49" s="25">
        <v>32</v>
      </c>
      <c r="B49" s="45" t="s">
        <v>29</v>
      </c>
      <c r="C49" s="41"/>
      <c r="D49" s="41"/>
      <c r="E49" s="41"/>
      <c r="F49" s="36">
        <v>0</v>
      </c>
      <c r="G49" s="37"/>
      <c r="L49" s="82"/>
      <c r="M49" s="81"/>
    </row>
    <row r="50" spans="1:13" ht="16.5" thickBot="1">
      <c r="A50" s="25">
        <v>33</v>
      </c>
      <c r="B50" s="15" t="s">
        <v>30</v>
      </c>
      <c r="C50" s="15"/>
      <c r="D50" s="15"/>
      <c r="E50" s="15"/>
      <c r="F50" s="34">
        <v>1375.91</v>
      </c>
      <c r="G50" s="34">
        <v>1375.91</v>
      </c>
      <c r="L50" s="82"/>
      <c r="M50" s="81"/>
    </row>
    <row r="51" spans="1:13" ht="21" thickBot="1">
      <c r="A51" s="12">
        <v>34</v>
      </c>
      <c r="B51" s="57" t="s">
        <v>50</v>
      </c>
      <c r="C51" s="58"/>
      <c r="D51" s="58"/>
      <c r="E51" s="58"/>
      <c r="F51" s="59">
        <f>F48-F49-F50</f>
        <v>3057.461000000001</v>
      </c>
      <c r="G51" s="59">
        <f>G48-G49-G50</f>
        <v>2126.829939958956</v>
      </c>
      <c r="L51" s="82"/>
      <c r="M51" s="81"/>
    </row>
    <row r="52" spans="1:13" ht="15.75">
      <c r="A52" s="1"/>
      <c r="L52" s="82"/>
      <c r="M52" s="81"/>
    </row>
    <row r="53" spans="1:13" ht="20.25">
      <c r="A53" s="1"/>
      <c r="B53" s="5" t="s">
        <v>31</v>
      </c>
      <c r="E53" s="61" t="s">
        <v>55</v>
      </c>
      <c r="L53" s="82"/>
      <c r="M53" s="81"/>
    </row>
    <row r="54" spans="1:13" ht="15.75">
      <c r="A54" s="1"/>
      <c r="L54" s="82"/>
      <c r="M54" s="81"/>
    </row>
    <row r="55" spans="1:13" ht="15.75">
      <c r="A55" s="1"/>
      <c r="L55" s="82"/>
      <c r="M55" s="81"/>
    </row>
    <row r="56" spans="1:13" ht="15.75">
      <c r="A56" s="1"/>
      <c r="L56" s="82"/>
      <c r="M56" s="81"/>
    </row>
    <row r="57" spans="1:13" ht="15.75">
      <c r="A57" s="4"/>
      <c r="L57" s="82"/>
      <c r="M57" s="81"/>
    </row>
    <row r="58" spans="1:13" ht="15.75">
      <c r="A58" s="4"/>
      <c r="L58" s="82"/>
      <c r="M58" s="81"/>
    </row>
    <row r="59" spans="1:13" ht="15.75">
      <c r="A59" s="4"/>
      <c r="L59" s="82"/>
      <c r="M59" s="81"/>
    </row>
    <row r="60" spans="12:13" ht="15.75">
      <c r="L60" s="82"/>
      <c r="M60" s="81"/>
    </row>
    <row r="61" spans="12:13" ht="15.75">
      <c r="L61" s="82"/>
      <c r="M61" s="81"/>
    </row>
    <row r="62" spans="12:13" ht="15.75">
      <c r="L62" s="82"/>
      <c r="M62" s="81"/>
    </row>
    <row r="63" spans="12:13" ht="15.75">
      <c r="L63" s="82"/>
      <c r="M63" s="81"/>
    </row>
    <row r="64" spans="12:13" ht="15.75">
      <c r="L64" s="82"/>
      <c r="M64" s="81"/>
    </row>
    <row r="65" spans="12:13" ht="15.75">
      <c r="L65" s="82"/>
      <c r="M65" s="81"/>
    </row>
    <row r="66" spans="12:13" ht="15.75">
      <c r="L66" s="82"/>
      <c r="M66" s="81"/>
    </row>
    <row r="67" spans="12:13" ht="15.75">
      <c r="L67" s="82"/>
      <c r="M67" s="81"/>
    </row>
    <row r="68" spans="12:13" ht="15.75">
      <c r="L68" s="82"/>
      <c r="M68" s="81"/>
    </row>
    <row r="69" spans="12:13" ht="15.75">
      <c r="L69" s="82"/>
      <c r="M69" s="81"/>
    </row>
    <row r="70" spans="12:13" ht="15.75">
      <c r="L70" s="82"/>
      <c r="M70" s="81"/>
    </row>
    <row r="71" spans="12:13" ht="15.75">
      <c r="L71" s="82"/>
      <c r="M71" s="81"/>
    </row>
    <row r="72" spans="12:13" ht="15.75">
      <c r="L72" s="82"/>
      <c r="M72" s="81"/>
    </row>
    <row r="73" spans="12:13" ht="15.75">
      <c r="L73" s="82"/>
      <c r="M73" s="81"/>
    </row>
    <row r="74" spans="12:13" ht="15.75">
      <c r="L74" s="82"/>
      <c r="M74" s="81"/>
    </row>
    <row r="75" spans="12:13" ht="15.75">
      <c r="L75" s="82"/>
      <c r="M75" s="81"/>
    </row>
    <row r="76" spans="12:13" ht="15.75">
      <c r="L76" s="82"/>
      <c r="M76" s="81"/>
    </row>
    <row r="77" spans="12:13" ht="15.75">
      <c r="L77" s="82"/>
      <c r="M77" s="81"/>
    </row>
    <row r="78" spans="12:13" ht="15.75">
      <c r="L78" s="82"/>
      <c r="M78" s="81"/>
    </row>
    <row r="79" spans="12:13" ht="15.75">
      <c r="L79" s="82"/>
      <c r="M79" s="81"/>
    </row>
    <row r="80" spans="12:13" ht="15.75">
      <c r="L80" s="82"/>
      <c r="M80" s="81"/>
    </row>
    <row r="81" spans="12:13" ht="15.75">
      <c r="L81" s="82"/>
      <c r="M81" s="81"/>
    </row>
    <row r="82" spans="12:13" ht="15.75">
      <c r="L82" s="82"/>
      <c r="M82" s="81"/>
    </row>
    <row r="83" spans="12:13" ht="15.75">
      <c r="L83" s="82"/>
      <c r="M83" s="81"/>
    </row>
    <row r="84" spans="12:13" ht="15.75">
      <c r="L84" s="82"/>
      <c r="M84" s="81"/>
    </row>
    <row r="85" spans="12:13" ht="15.75">
      <c r="L85" s="82"/>
      <c r="M85" s="81"/>
    </row>
    <row r="86" spans="12:13" ht="15.75">
      <c r="L86" s="82"/>
      <c r="M86" s="81"/>
    </row>
    <row r="87" spans="12:13" ht="15.75">
      <c r="L87" s="82"/>
      <c r="M87" s="81"/>
    </row>
    <row r="88" spans="12:13" ht="15.75">
      <c r="L88" s="82"/>
      <c r="M88" s="81"/>
    </row>
    <row r="89" spans="12:13" ht="15.75">
      <c r="L89" s="82"/>
      <c r="M89" s="81"/>
    </row>
    <row r="90" spans="12:13" ht="15.75">
      <c r="L90" s="82"/>
      <c r="M90" s="81"/>
    </row>
    <row r="91" spans="12:13" ht="15.75">
      <c r="L91" s="82"/>
      <c r="M91" s="81"/>
    </row>
    <row r="92" spans="12:13" ht="15.75">
      <c r="L92" s="82"/>
      <c r="M92" s="81"/>
    </row>
    <row r="93" spans="12:13" ht="15.75">
      <c r="L93" s="82"/>
      <c r="M93" s="81"/>
    </row>
    <row r="94" spans="12:13" ht="15.75">
      <c r="L94" s="82"/>
      <c r="M94" s="81"/>
    </row>
    <row r="95" spans="12:13" ht="15.75">
      <c r="L95" s="82"/>
      <c r="M95" s="81"/>
    </row>
    <row r="96" spans="12:13" ht="15.75">
      <c r="L96" s="82"/>
      <c r="M96" s="81"/>
    </row>
    <row r="97" spans="12:13" ht="15.75">
      <c r="L97" s="82"/>
      <c r="M97" s="81"/>
    </row>
    <row r="98" spans="12:13" ht="15.75">
      <c r="L98" s="82"/>
      <c r="M98" s="81"/>
    </row>
    <row r="99" spans="12:13" ht="15.75">
      <c r="L99" s="82"/>
      <c r="M99" s="81"/>
    </row>
    <row r="100" spans="12:13" ht="15.75">
      <c r="L100" s="82"/>
      <c r="M100" s="81"/>
    </row>
    <row r="101" spans="12:13" ht="15.75">
      <c r="L101" s="82"/>
      <c r="M101" s="81"/>
    </row>
    <row r="102" spans="12:13" ht="15.75">
      <c r="L102" s="82"/>
      <c r="M102" s="81"/>
    </row>
    <row r="103" spans="12:13" ht="15.75">
      <c r="L103" s="82"/>
      <c r="M103" s="81"/>
    </row>
    <row r="104" spans="12:13" ht="15.75">
      <c r="L104" s="82"/>
      <c r="M104" s="81"/>
    </row>
    <row r="105" spans="12:13" ht="15.75">
      <c r="L105" s="82"/>
      <c r="M105" s="81"/>
    </row>
    <row r="106" spans="12:13" ht="15.75">
      <c r="L106" s="82"/>
      <c r="M106" s="81"/>
    </row>
    <row r="107" spans="12:13" ht="15.75">
      <c r="L107" s="82"/>
      <c r="M107" s="81"/>
    </row>
    <row r="108" spans="12:13" ht="15.75">
      <c r="L108" s="82"/>
      <c r="M108" s="81"/>
    </row>
    <row r="109" spans="12:13" ht="15.75">
      <c r="L109" s="82"/>
      <c r="M109" s="81"/>
    </row>
    <row r="110" spans="12:13" ht="15.75">
      <c r="L110" s="82"/>
      <c r="M110" s="81"/>
    </row>
    <row r="111" spans="12:13" ht="15.75">
      <c r="L111" s="82"/>
      <c r="M111" s="81"/>
    </row>
    <row r="112" spans="12:13" ht="15.75">
      <c r="L112" s="82"/>
      <c r="M112" s="81"/>
    </row>
    <row r="113" spans="12:13" ht="15.75">
      <c r="L113" s="82"/>
      <c r="M113" s="81"/>
    </row>
    <row r="114" spans="12:13" ht="15.75">
      <c r="L114" s="82"/>
      <c r="M114" s="81"/>
    </row>
    <row r="115" spans="12:13" ht="15.75">
      <c r="L115" s="82"/>
      <c r="M115" s="81"/>
    </row>
    <row r="116" spans="12:13" ht="15.75">
      <c r="L116" s="82"/>
      <c r="M116" s="81"/>
    </row>
    <row r="117" spans="12:13" ht="15.75">
      <c r="L117" s="82"/>
      <c r="M117" s="81"/>
    </row>
    <row r="118" spans="12:13" ht="15.75">
      <c r="L118" s="82"/>
      <c r="M118" s="81"/>
    </row>
    <row r="119" spans="12:13" ht="15.75">
      <c r="L119" s="82"/>
      <c r="M119" s="81"/>
    </row>
    <row r="120" spans="12:13" ht="15.75">
      <c r="L120" s="82"/>
      <c r="M120" s="81"/>
    </row>
    <row r="121" spans="12:13" ht="15.75">
      <c r="L121" s="82"/>
      <c r="M121" s="81"/>
    </row>
    <row r="122" spans="12:13" ht="15.75">
      <c r="L122" s="82"/>
      <c r="M122" s="81"/>
    </row>
    <row r="123" spans="12:13" ht="15.75">
      <c r="L123" s="82"/>
      <c r="M123" s="81"/>
    </row>
    <row r="124" spans="12:13" ht="15.75">
      <c r="L124" s="82"/>
      <c r="M124" s="81"/>
    </row>
    <row r="125" spans="12:13" ht="15.75">
      <c r="L125" s="82"/>
      <c r="M125" s="81"/>
    </row>
    <row r="126" spans="12:13" ht="15.75">
      <c r="L126" s="82"/>
      <c r="M126" s="81"/>
    </row>
    <row r="127" spans="12:13" ht="15.75">
      <c r="L127" s="82"/>
      <c r="M127" s="81"/>
    </row>
    <row r="128" spans="12:13" ht="15.75">
      <c r="L128" s="82"/>
      <c r="M128" s="81"/>
    </row>
    <row r="129" spans="12:13" ht="15.75">
      <c r="L129" s="82"/>
      <c r="M129" s="81"/>
    </row>
    <row r="130" spans="12:13" ht="15.75">
      <c r="L130" s="82"/>
      <c r="M130" s="81"/>
    </row>
    <row r="131" spans="12:13" ht="15.75">
      <c r="L131" s="82"/>
      <c r="M131" s="81"/>
    </row>
    <row r="132" spans="12:13" ht="15.75">
      <c r="L132" s="82"/>
      <c r="M132" s="81"/>
    </row>
    <row r="133" spans="12:13" ht="15.75">
      <c r="L133" s="82"/>
      <c r="M133" s="81"/>
    </row>
    <row r="134" spans="12:13" ht="15.75">
      <c r="L134" s="82"/>
      <c r="M134" s="81"/>
    </row>
    <row r="135" spans="12:13" ht="15.75">
      <c r="L135" s="82"/>
      <c r="M135" s="81"/>
    </row>
    <row r="136" spans="12:13" ht="15.75">
      <c r="L136" s="82"/>
      <c r="M136" s="81"/>
    </row>
    <row r="137" spans="12:13" ht="15.75">
      <c r="L137" s="82"/>
      <c r="M137" s="81"/>
    </row>
    <row r="138" spans="12:13" ht="15.75">
      <c r="L138" s="82"/>
      <c r="M138" s="81"/>
    </row>
    <row r="139" spans="12:13" ht="15.75">
      <c r="L139" s="82"/>
      <c r="M139" s="81"/>
    </row>
    <row r="140" spans="12:13" ht="15.75">
      <c r="L140" s="82"/>
      <c r="M140" s="81"/>
    </row>
    <row r="141" spans="12:13" ht="15.75">
      <c r="L141" s="82"/>
      <c r="M141" s="81"/>
    </row>
    <row r="142" spans="12:13" ht="15.75">
      <c r="L142" s="82"/>
      <c r="M142" s="81"/>
    </row>
    <row r="143" spans="12:13" ht="15.75">
      <c r="L143" s="82"/>
      <c r="M143" s="81"/>
    </row>
    <row r="144" spans="12:13" ht="15.75">
      <c r="L144" s="82"/>
      <c r="M144" s="81"/>
    </row>
    <row r="145" spans="12:13" ht="15.75">
      <c r="L145" s="82"/>
      <c r="M145" s="81"/>
    </row>
    <row r="146" spans="12:13" ht="15.75">
      <c r="L146" s="82"/>
      <c r="M146" s="81"/>
    </row>
    <row r="147" spans="12:13" ht="15.75">
      <c r="L147" s="82"/>
      <c r="M147" s="81"/>
    </row>
    <row r="148" spans="12:13" ht="15.75">
      <c r="L148" s="82"/>
      <c r="M148" s="81"/>
    </row>
    <row r="149" spans="12:13" ht="15.75">
      <c r="L149" s="82"/>
      <c r="M149" s="81"/>
    </row>
    <row r="150" spans="12:13" ht="15.75">
      <c r="L150" s="82"/>
      <c r="M150" s="81"/>
    </row>
    <row r="151" spans="12:13" ht="15.75">
      <c r="L151" s="82"/>
      <c r="M151" s="81"/>
    </row>
    <row r="152" spans="12:13" ht="15.75">
      <c r="L152" s="82"/>
      <c r="M152" s="81"/>
    </row>
    <row r="153" spans="12:13" ht="15.75">
      <c r="L153" s="82"/>
      <c r="M153" s="81"/>
    </row>
    <row r="154" spans="12:13" ht="15.75">
      <c r="L154" s="82"/>
      <c r="M154" s="81"/>
    </row>
    <row r="155" spans="12:13" ht="15.75">
      <c r="L155" s="82"/>
      <c r="M155" s="81"/>
    </row>
    <row r="156" spans="12:13" ht="15.75">
      <c r="L156" s="82"/>
      <c r="M156" s="81"/>
    </row>
    <row r="157" spans="12:13" ht="15.75">
      <c r="L157" s="82"/>
      <c r="M157" s="81"/>
    </row>
    <row r="158" spans="12:13" ht="15.75">
      <c r="L158" s="82"/>
      <c r="M158" s="81"/>
    </row>
    <row r="159" spans="12:13" ht="15.75">
      <c r="L159" s="82"/>
      <c r="M159" s="81"/>
    </row>
    <row r="160" spans="12:13" ht="15.75">
      <c r="L160" s="82"/>
      <c r="M160" s="81"/>
    </row>
    <row r="161" spans="12:13" ht="15.75">
      <c r="L161" s="82"/>
      <c r="M161" s="81"/>
    </row>
    <row r="162" spans="12:13" ht="15.75">
      <c r="L162" s="82"/>
      <c r="M162" s="81"/>
    </row>
    <row r="163" spans="12:13" ht="15.75">
      <c r="L163" s="82"/>
      <c r="M163" s="81"/>
    </row>
    <row r="164" spans="12:13" ht="15.75">
      <c r="L164" s="82"/>
      <c r="M164" s="81"/>
    </row>
    <row r="165" spans="12:13" ht="15.75">
      <c r="L165" s="82"/>
      <c r="M165" s="81"/>
    </row>
    <row r="166" spans="12:13" ht="15.75">
      <c r="L166" s="82"/>
      <c r="M166" s="81"/>
    </row>
    <row r="167" spans="12:13" ht="15.75">
      <c r="L167" s="82"/>
      <c r="M167" s="81"/>
    </row>
    <row r="168" spans="12:13" ht="15.75">
      <c r="L168" s="82"/>
      <c r="M168" s="81"/>
    </row>
    <row r="169" spans="12:13" ht="15.75">
      <c r="L169" s="82"/>
      <c r="M169" s="81"/>
    </row>
    <row r="170" spans="12:13" ht="15.75">
      <c r="L170" s="82"/>
      <c r="M170" s="81"/>
    </row>
    <row r="171" spans="12:13" ht="15.75">
      <c r="L171" s="82"/>
      <c r="M171" s="81"/>
    </row>
    <row r="172" spans="12:13" ht="15.75">
      <c r="L172" s="82"/>
      <c r="M172" s="81"/>
    </row>
    <row r="173" spans="12:13" ht="15.75">
      <c r="L173" s="82"/>
      <c r="M173" s="81"/>
    </row>
    <row r="174" spans="12:13" ht="15.75">
      <c r="L174" s="82"/>
      <c r="M174" s="81"/>
    </row>
    <row r="175" spans="12:13" ht="15.75">
      <c r="L175" s="82"/>
      <c r="M175" s="81"/>
    </row>
    <row r="176" spans="12:13" ht="15.75">
      <c r="L176" s="82"/>
      <c r="M176" s="81"/>
    </row>
    <row r="177" spans="12:13" ht="15.75">
      <c r="L177" s="82"/>
      <c r="M177" s="81"/>
    </row>
    <row r="178" spans="12:13" ht="15.75">
      <c r="L178" s="82"/>
      <c r="M178" s="81"/>
    </row>
    <row r="179" spans="12:13" ht="15.75">
      <c r="L179" s="82"/>
      <c r="M179" s="81"/>
    </row>
    <row r="180" spans="12:13" ht="15.75">
      <c r="L180" s="82"/>
      <c r="M180" s="81"/>
    </row>
    <row r="181" spans="12:13" ht="15.75">
      <c r="L181" s="82"/>
      <c r="M181" s="81"/>
    </row>
    <row r="182" spans="12:13" ht="15.75">
      <c r="L182" s="82"/>
      <c r="M182" s="81"/>
    </row>
    <row r="183" spans="12:13" ht="15.75">
      <c r="L183" s="82"/>
      <c r="M183" s="81"/>
    </row>
    <row r="184" spans="12:13" ht="15.75">
      <c r="L184" s="82"/>
      <c r="M184" s="81"/>
    </row>
    <row r="185" spans="12:13" ht="15.75">
      <c r="L185" s="82"/>
      <c r="M185" s="81"/>
    </row>
    <row r="186" spans="12:13" ht="15.75">
      <c r="L186" s="82"/>
      <c r="M186" s="81"/>
    </row>
    <row r="187" spans="12:13" ht="15.75">
      <c r="L187" s="82"/>
      <c r="M187" s="81"/>
    </row>
    <row r="188" spans="12:13" ht="15.75">
      <c r="L188" s="82"/>
      <c r="M188" s="81"/>
    </row>
    <row r="189" spans="12:13" ht="15.75">
      <c r="L189" s="82"/>
      <c r="M189" s="81"/>
    </row>
    <row r="190" spans="12:13" ht="15.75">
      <c r="L190" s="82"/>
      <c r="M190" s="81"/>
    </row>
    <row r="191" spans="12:13" ht="15.75">
      <c r="L191" s="82"/>
      <c r="M191" s="81"/>
    </row>
    <row r="192" spans="12:13" ht="15.75">
      <c r="L192" s="82"/>
      <c r="M192" s="81"/>
    </row>
    <row r="193" spans="12:13" ht="15.75">
      <c r="L193" s="82"/>
      <c r="M193" s="81"/>
    </row>
    <row r="194" spans="12:13" ht="15.75">
      <c r="L194" s="82"/>
      <c r="M194" s="81"/>
    </row>
    <row r="195" spans="12:13" ht="15.75">
      <c r="L195" s="82"/>
      <c r="M195" s="81"/>
    </row>
    <row r="196" spans="12:13" ht="15.75">
      <c r="L196" s="82"/>
      <c r="M196" s="81"/>
    </row>
    <row r="197" spans="12:13" ht="15.75">
      <c r="L197" s="82"/>
      <c r="M197" s="81"/>
    </row>
    <row r="198" spans="12:13" ht="15.75">
      <c r="L198" s="82"/>
      <c r="M198" s="81"/>
    </row>
    <row r="199" spans="12:13" ht="15.75">
      <c r="L199" s="82"/>
      <c r="M199" s="81"/>
    </row>
    <row r="200" ht="15.75">
      <c r="L200" s="82"/>
    </row>
    <row r="201" ht="12.75">
      <c r="L201" s="80"/>
    </row>
    <row r="202" ht="12.75">
      <c r="L202" s="80"/>
    </row>
    <row r="203" ht="12.75">
      <c r="L203" s="80"/>
    </row>
    <row r="204" ht="12.75">
      <c r="L204" s="80"/>
    </row>
    <row r="205" ht="12.75">
      <c r="L205" s="80"/>
    </row>
    <row r="206" ht="12.75">
      <c r="L206" s="80"/>
    </row>
    <row r="207" ht="12.75">
      <c r="L207" s="80"/>
    </row>
    <row r="208" ht="12.75">
      <c r="L208" s="80"/>
    </row>
    <row r="209" ht="12.75">
      <c r="L209" s="80"/>
    </row>
    <row r="210" ht="12.75">
      <c r="L210" s="80"/>
    </row>
    <row r="211" ht="12.75">
      <c r="L211" s="80"/>
    </row>
    <row r="212" ht="12.75">
      <c r="L212" s="80"/>
    </row>
    <row r="213" ht="12.75">
      <c r="L213" s="80"/>
    </row>
    <row r="214" ht="12.75">
      <c r="L214" s="80"/>
    </row>
    <row r="215" ht="12.75">
      <c r="L215" s="80"/>
    </row>
    <row r="216" ht="12.75">
      <c r="L216" s="80"/>
    </row>
    <row r="217" ht="12.75">
      <c r="L217" s="80"/>
    </row>
    <row r="218" ht="12.75">
      <c r="L218" s="80"/>
    </row>
    <row r="219" ht="12.75">
      <c r="L219" s="80"/>
    </row>
    <row r="220" ht="12.75">
      <c r="L220" s="80"/>
    </row>
    <row r="221" ht="12.75">
      <c r="L221" s="80"/>
    </row>
    <row r="222" ht="12.75">
      <c r="L222" s="80"/>
    </row>
    <row r="223" ht="12.75">
      <c r="L223" s="80"/>
    </row>
    <row r="224" ht="12.75">
      <c r="L224" s="80"/>
    </row>
    <row r="225" ht="12.75">
      <c r="L225" s="80"/>
    </row>
    <row r="226" ht="12.75">
      <c r="L226" s="80"/>
    </row>
    <row r="227" ht="12.75">
      <c r="L227" s="80"/>
    </row>
    <row r="228" ht="12.75">
      <c r="L228" s="80"/>
    </row>
    <row r="229" ht="12.75">
      <c r="L229" s="80"/>
    </row>
    <row r="230" ht="12.75">
      <c r="L230" s="80"/>
    </row>
    <row r="231" ht="12.75">
      <c r="L231" s="80"/>
    </row>
    <row r="232" ht="12.75">
      <c r="L232" s="80"/>
    </row>
    <row r="233" ht="12.75">
      <c r="L233" s="80"/>
    </row>
    <row r="234" ht="12.75">
      <c r="L234" s="80"/>
    </row>
    <row r="235" ht="12.75">
      <c r="L235" s="80"/>
    </row>
    <row r="236" ht="12.75">
      <c r="L236" s="80"/>
    </row>
    <row r="237" ht="12.75">
      <c r="L237" s="80"/>
    </row>
    <row r="238" ht="12.75">
      <c r="L238" s="80"/>
    </row>
    <row r="239" ht="12.75">
      <c r="L239" s="80"/>
    </row>
    <row r="240" ht="12.75">
      <c r="L240" s="80"/>
    </row>
    <row r="241" ht="12.75">
      <c r="L241" s="80"/>
    </row>
    <row r="242" ht="12.75">
      <c r="L242" s="80"/>
    </row>
    <row r="243" ht="12.75">
      <c r="L243" s="80"/>
    </row>
    <row r="244" ht="12.75">
      <c r="L244" s="80"/>
    </row>
    <row r="245" ht="12.75">
      <c r="L245" s="80"/>
    </row>
    <row r="246" ht="12.75">
      <c r="L246" s="80"/>
    </row>
    <row r="247" ht="12.75">
      <c r="L247" s="80"/>
    </row>
    <row r="248" ht="12.75">
      <c r="L248" s="80"/>
    </row>
    <row r="249" ht="12.75">
      <c r="L249" s="80"/>
    </row>
    <row r="250" ht="12.75">
      <c r="L250" s="80"/>
    </row>
    <row r="251" ht="12.75">
      <c r="L251" s="80"/>
    </row>
    <row r="252" ht="12.75">
      <c r="L252" s="80"/>
    </row>
    <row r="253" ht="12.75">
      <c r="L253" s="80"/>
    </row>
    <row r="254" ht="12.75">
      <c r="L254" s="80"/>
    </row>
    <row r="255" ht="12.75">
      <c r="L255" s="80"/>
    </row>
    <row r="256" ht="12.75">
      <c r="L256" s="80"/>
    </row>
    <row r="257" ht="12.75">
      <c r="L257" s="80"/>
    </row>
    <row r="258" ht="12.75">
      <c r="L258" s="80"/>
    </row>
    <row r="259" ht="12.75">
      <c r="L259" s="80"/>
    </row>
    <row r="260" ht="12.75">
      <c r="L260" s="80"/>
    </row>
    <row r="261" ht="12.75">
      <c r="L261" s="80"/>
    </row>
    <row r="262" ht="12.75">
      <c r="L262" s="80"/>
    </row>
    <row r="263" ht="12.75">
      <c r="L263" s="80"/>
    </row>
    <row r="264" ht="12.75">
      <c r="L264" s="80"/>
    </row>
    <row r="265" ht="12.75">
      <c r="L265" s="80"/>
    </row>
    <row r="266" ht="12.75">
      <c r="L266" s="80"/>
    </row>
    <row r="267" ht="12.75">
      <c r="L267" s="80"/>
    </row>
    <row r="268" ht="12.75">
      <c r="L268" s="80"/>
    </row>
    <row r="269" ht="12.75">
      <c r="L269" s="80"/>
    </row>
    <row r="270" ht="12.75">
      <c r="L270" s="80"/>
    </row>
  </sheetData>
  <printOptions/>
  <pageMargins left="0.41" right="0.42" top="0.44" bottom="0.73" header="0.31" footer="0.62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0"/>
  <sheetViews>
    <sheetView zoomScale="75" zoomScaleNormal="75" workbookViewId="0" topLeftCell="A1">
      <selection activeCell="C5" sqref="C5"/>
    </sheetView>
  </sheetViews>
  <sheetFormatPr defaultColWidth="9.140625" defaultRowHeight="12.75"/>
  <cols>
    <col min="1" max="1" width="15.00390625" style="0" customWidth="1"/>
    <col min="2" max="2" width="17.140625" style="0" customWidth="1"/>
    <col min="3" max="3" width="12.140625" style="0" customWidth="1"/>
    <col min="4" max="4" width="13.00390625" style="0" customWidth="1"/>
    <col min="5" max="5" width="12.7109375" style="0" customWidth="1"/>
    <col min="6" max="6" width="12.421875" style="0" customWidth="1"/>
    <col min="7" max="7" width="9.00390625" style="0" customWidth="1"/>
    <col min="8" max="8" width="16.7109375" style="0" customWidth="1"/>
    <col min="9" max="9" width="11.421875" style="0" customWidth="1"/>
    <col min="10" max="10" width="11.57421875" style="0" customWidth="1"/>
    <col min="16" max="16" width="8.28125" style="0" customWidth="1"/>
    <col min="17" max="17" width="10.28125" style="0" customWidth="1"/>
  </cols>
  <sheetData>
    <row r="1" spans="1:10" s="83" customFormat="1" ht="18">
      <c r="A1" s="83" t="s">
        <v>63</v>
      </c>
      <c r="B1" s="83" t="s">
        <v>64</v>
      </c>
      <c r="C1" s="103">
        <f>DRAFT!F25</f>
        <v>5.374750000000001</v>
      </c>
      <c r="H1" s="85"/>
      <c r="I1" s="85"/>
      <c r="J1" s="85"/>
    </row>
    <row r="2" spans="1:10" s="83" customFormat="1" ht="12.75" customHeight="1">
      <c r="A2" s="84" t="s">
        <v>63</v>
      </c>
      <c r="B2" s="84" t="s">
        <v>58</v>
      </c>
      <c r="C2" s="84" t="s">
        <v>59</v>
      </c>
      <c r="D2" s="84" t="s">
        <v>60</v>
      </c>
      <c r="E2" s="84" t="s">
        <v>61</v>
      </c>
      <c r="F2" s="84" t="s">
        <v>66</v>
      </c>
      <c r="H2" s="85"/>
      <c r="I2" s="85"/>
      <c r="J2" s="85"/>
    </row>
    <row r="3" spans="1:10" s="83" customFormat="1" ht="21" customHeight="1">
      <c r="A3" s="94">
        <v>5.37</v>
      </c>
      <c r="B3" s="95">
        <v>4784</v>
      </c>
      <c r="C3" s="96">
        <v>10.08</v>
      </c>
      <c r="D3" s="96">
        <v>59.68</v>
      </c>
      <c r="E3" s="96">
        <v>0.376</v>
      </c>
      <c r="F3" s="118">
        <v>0.423</v>
      </c>
      <c r="G3" s="121"/>
      <c r="H3" s="87"/>
      <c r="I3" s="85"/>
      <c r="J3" s="85"/>
    </row>
    <row r="4" spans="1:10" s="83" customFormat="1" ht="24" customHeight="1">
      <c r="A4" s="94">
        <v>5.39</v>
      </c>
      <c r="B4" s="95">
        <v>4804</v>
      </c>
      <c r="C4" s="96">
        <v>10.08</v>
      </c>
      <c r="D4" s="96">
        <v>59.78</v>
      </c>
      <c r="E4" s="96">
        <v>0.377</v>
      </c>
      <c r="F4" s="118">
        <v>0.424</v>
      </c>
      <c r="G4" s="122"/>
      <c r="H4" s="87"/>
      <c r="I4" s="85"/>
      <c r="J4" s="85"/>
    </row>
    <row r="5" spans="1:10" s="83" customFormat="1" ht="31.5" customHeight="1">
      <c r="A5" s="104">
        <f>C1</f>
        <v>5.374750000000001</v>
      </c>
      <c r="B5" s="104">
        <f>(((B4-B3)*(A5-A3))/2*100)+B3</f>
        <v>4788.750000000001</v>
      </c>
      <c r="C5" s="104">
        <f>(((C4-C3)*(A5-A3))/2*100)+C3</f>
        <v>10.08</v>
      </c>
      <c r="D5" s="104">
        <f>(((D4-D3)*(A5-A3))/2*100)+D3</f>
        <v>59.70375</v>
      </c>
      <c r="E5" s="104">
        <f>(((E4-E3)*(A5-A3))/2*100)+E3</f>
        <v>0.3762375</v>
      </c>
      <c r="F5" s="104">
        <f>(((F4-F3)*(A5-A3))/2*100)+F3</f>
        <v>0.4232375</v>
      </c>
      <c r="H5" s="87"/>
      <c r="I5" s="85"/>
      <c r="J5" s="85"/>
    </row>
    <row r="6" spans="8:10" s="83" customFormat="1" ht="14.25">
      <c r="H6" s="87"/>
      <c r="I6" s="85"/>
      <c r="J6" s="85"/>
    </row>
    <row r="7" spans="1:10" s="83" customFormat="1" ht="18">
      <c r="A7" s="83" t="s">
        <v>67</v>
      </c>
      <c r="C7" s="114" t="s">
        <v>68</v>
      </c>
      <c r="H7" s="87"/>
      <c r="I7" s="85"/>
      <c r="J7" s="85"/>
    </row>
    <row r="8" spans="1:10" s="83" customFormat="1" ht="15" customHeight="1">
      <c r="A8" s="108">
        <f>A5+0.5</f>
        <v>5.874750000000001</v>
      </c>
      <c r="B8" s="96">
        <v>62.6</v>
      </c>
      <c r="C8" s="107"/>
      <c r="D8" s="107"/>
      <c r="E8" s="107"/>
      <c r="F8" s="107"/>
      <c r="H8" s="87"/>
      <c r="I8" s="85"/>
      <c r="J8" s="85"/>
    </row>
    <row r="9" spans="1:10" s="83" customFormat="1" ht="18">
      <c r="A9" s="108">
        <f>A5-0.5</f>
        <v>4.874750000000001</v>
      </c>
      <c r="B9" s="96">
        <v>56.92</v>
      </c>
      <c r="C9" s="107"/>
      <c r="D9" s="129"/>
      <c r="E9" s="129" t="s">
        <v>73</v>
      </c>
      <c r="F9" s="130"/>
      <c r="G9" s="123">
        <f>DRAFT!F13</f>
        <v>5.38</v>
      </c>
      <c r="H9" s="87"/>
      <c r="I9" s="85"/>
      <c r="J9" s="85"/>
    </row>
    <row r="10" spans="1:10" s="83" customFormat="1" ht="7.5" customHeight="1">
      <c r="A10" s="110"/>
      <c r="B10" s="110"/>
      <c r="H10" s="87"/>
      <c r="I10" s="85"/>
      <c r="J10" s="85"/>
    </row>
    <row r="11" spans="8:10" s="83" customFormat="1" ht="14.25">
      <c r="H11" s="87"/>
      <c r="I11" s="85"/>
      <c r="J11" s="85"/>
    </row>
    <row r="12" spans="8:10" s="83" customFormat="1" ht="4.5" customHeight="1" thickBot="1">
      <c r="H12" s="87"/>
      <c r="I12" s="85"/>
      <c r="J12" s="85"/>
    </row>
    <row r="13" spans="8:10" s="83" customFormat="1" ht="15" hidden="1" thickBot="1">
      <c r="H13" s="87"/>
      <c r="I13" s="85"/>
      <c r="J13" s="85"/>
    </row>
    <row r="14" spans="8:10" s="83" customFormat="1" ht="15" hidden="1" thickBot="1">
      <c r="H14" s="87"/>
      <c r="I14" s="85"/>
      <c r="J14" s="85"/>
    </row>
    <row r="15" spans="1:10" s="83" customFormat="1" ht="15" customHeight="1">
      <c r="A15" s="88" t="s">
        <v>71</v>
      </c>
      <c r="B15" s="89"/>
      <c r="C15" s="100" t="s">
        <v>59</v>
      </c>
      <c r="D15" s="100" t="s">
        <v>60</v>
      </c>
      <c r="E15" s="102" t="s">
        <v>65</v>
      </c>
      <c r="F15" s="115"/>
      <c r="G15" s="119" t="s">
        <v>72</v>
      </c>
      <c r="H15" s="87"/>
      <c r="I15" s="85"/>
      <c r="J15" s="85"/>
    </row>
    <row r="16" spans="1:10" s="83" customFormat="1" ht="15" thickBot="1">
      <c r="A16" s="90"/>
      <c r="B16" s="93"/>
      <c r="C16" s="101"/>
      <c r="D16" s="101"/>
      <c r="E16" s="92" t="s">
        <v>61</v>
      </c>
      <c r="F16" s="116" t="s">
        <v>62</v>
      </c>
      <c r="G16" s="120" t="s">
        <v>61</v>
      </c>
      <c r="H16" s="87"/>
      <c r="I16" s="85"/>
      <c r="J16" s="85"/>
    </row>
    <row r="17" spans="1:10" s="83" customFormat="1" ht="15">
      <c r="A17" s="97">
        <v>2.01</v>
      </c>
      <c r="B17" s="98">
        <v>1652</v>
      </c>
      <c r="C17" s="99">
        <v>8.65</v>
      </c>
      <c r="D17" s="99">
        <v>38.91</v>
      </c>
      <c r="E17" s="99">
        <v>0.223</v>
      </c>
      <c r="F17" s="117">
        <v>0.202</v>
      </c>
      <c r="G17" s="124">
        <v>1</v>
      </c>
      <c r="H17" s="87"/>
      <c r="I17" s="85"/>
      <c r="J17" s="85"/>
    </row>
    <row r="18" spans="1:10" s="83" customFormat="1" ht="15">
      <c r="A18" s="94">
        <v>2.03</v>
      </c>
      <c r="B18" s="95">
        <v>1669</v>
      </c>
      <c r="C18" s="96">
        <v>8.65</v>
      </c>
      <c r="D18" s="96">
        <v>38.95</v>
      </c>
      <c r="E18" s="96">
        <v>0.225</v>
      </c>
      <c r="F18" s="118">
        <v>0.204</v>
      </c>
      <c r="G18" s="125">
        <v>1</v>
      </c>
      <c r="H18" s="87"/>
      <c r="I18" s="85"/>
      <c r="J18" s="85"/>
    </row>
    <row r="19" spans="1:10" s="83" customFormat="1" ht="15">
      <c r="A19" s="94">
        <v>2.05</v>
      </c>
      <c r="B19" s="95">
        <v>1687</v>
      </c>
      <c r="C19" s="96">
        <v>8.66</v>
      </c>
      <c r="D19" s="96">
        <v>39</v>
      </c>
      <c r="E19" s="96">
        <v>0.227</v>
      </c>
      <c r="F19" s="118">
        <v>0.205</v>
      </c>
      <c r="G19" s="125">
        <v>1</v>
      </c>
      <c r="H19" s="87"/>
      <c r="I19" s="85"/>
      <c r="J19" s="85"/>
    </row>
    <row r="20" spans="1:10" s="83" customFormat="1" ht="15">
      <c r="A20" s="94">
        <v>2.07</v>
      </c>
      <c r="B20" s="95">
        <v>1704</v>
      </c>
      <c r="C20" s="96">
        <v>8.66</v>
      </c>
      <c r="D20" s="96">
        <v>39.04</v>
      </c>
      <c r="E20" s="96">
        <v>0.229</v>
      </c>
      <c r="F20" s="118">
        <v>0.207</v>
      </c>
      <c r="G20" s="125">
        <v>1</v>
      </c>
      <c r="H20" s="87"/>
      <c r="I20" s="85"/>
      <c r="J20" s="85"/>
    </row>
    <row r="21" spans="1:10" s="83" customFormat="1" ht="15">
      <c r="A21" s="94">
        <v>2.09</v>
      </c>
      <c r="B21" s="95">
        <v>1722</v>
      </c>
      <c r="C21" s="96">
        <v>8.66</v>
      </c>
      <c r="D21" s="96">
        <v>39.09</v>
      </c>
      <c r="E21" s="96">
        <v>0.231</v>
      </c>
      <c r="F21" s="118">
        <v>0.209</v>
      </c>
      <c r="G21" s="125">
        <v>1</v>
      </c>
      <c r="H21" s="87"/>
      <c r="I21" s="85"/>
      <c r="J21" s="85"/>
    </row>
    <row r="22" spans="1:10" s="83" customFormat="1" ht="15">
      <c r="A22" s="94">
        <v>2.11</v>
      </c>
      <c r="B22" s="95">
        <v>1739</v>
      </c>
      <c r="C22" s="96">
        <v>8.67</v>
      </c>
      <c r="D22" s="96">
        <v>39.13</v>
      </c>
      <c r="E22" s="96">
        <v>0.233</v>
      </c>
      <c r="F22" s="118">
        <v>0.211</v>
      </c>
      <c r="G22" s="125">
        <v>1</v>
      </c>
      <c r="H22" s="87"/>
      <c r="I22" s="85"/>
      <c r="J22" s="85"/>
    </row>
    <row r="23" spans="1:10" s="83" customFormat="1" ht="15">
      <c r="A23" s="94">
        <v>2.13</v>
      </c>
      <c r="B23" s="95">
        <v>1756</v>
      </c>
      <c r="C23" s="96">
        <v>8.67</v>
      </c>
      <c r="D23" s="96">
        <v>39.18</v>
      </c>
      <c r="E23" s="96">
        <v>0.235</v>
      </c>
      <c r="F23" s="118">
        <v>0.213</v>
      </c>
      <c r="G23" s="125">
        <v>1</v>
      </c>
      <c r="H23" s="87"/>
      <c r="I23" s="85"/>
      <c r="J23" s="85"/>
    </row>
    <row r="24" spans="1:10" s="83" customFormat="1" ht="15">
      <c r="A24" s="94">
        <v>2.15</v>
      </c>
      <c r="B24" s="95">
        <v>1774</v>
      </c>
      <c r="C24" s="96">
        <v>8.68</v>
      </c>
      <c r="D24" s="96">
        <v>39.23</v>
      </c>
      <c r="E24" s="96">
        <v>0.237</v>
      </c>
      <c r="F24" s="118">
        <v>0.215</v>
      </c>
      <c r="G24" s="125">
        <v>1</v>
      </c>
      <c r="H24" s="87"/>
      <c r="I24" s="85"/>
      <c r="J24" s="85"/>
    </row>
    <row r="25" spans="1:10" s="83" customFormat="1" ht="15">
      <c r="A25" s="94">
        <v>2.17</v>
      </c>
      <c r="B25" s="95">
        <v>1791</v>
      </c>
      <c r="C25" s="96">
        <v>8.68</v>
      </c>
      <c r="D25" s="96">
        <v>39.28</v>
      </c>
      <c r="E25" s="96">
        <v>0.239</v>
      </c>
      <c r="F25" s="118">
        <v>0.217</v>
      </c>
      <c r="G25" s="125">
        <v>1</v>
      </c>
      <c r="H25" s="87"/>
      <c r="I25" s="85"/>
      <c r="J25" s="85"/>
    </row>
    <row r="26" spans="1:10" s="83" customFormat="1" ht="15">
      <c r="A26" s="94">
        <v>2.19</v>
      </c>
      <c r="B26" s="95">
        <v>1808</v>
      </c>
      <c r="C26" s="96">
        <v>8.69</v>
      </c>
      <c r="D26" s="96">
        <v>39.32</v>
      </c>
      <c r="E26" s="96">
        <v>0.241</v>
      </c>
      <c r="F26" s="118">
        <v>0.219</v>
      </c>
      <c r="G26" s="125">
        <v>1</v>
      </c>
      <c r="H26" s="87"/>
      <c r="I26" s="85"/>
      <c r="J26" s="85"/>
    </row>
    <row r="27" spans="1:10" s="83" customFormat="1" ht="15">
      <c r="A27" s="94">
        <v>2.21</v>
      </c>
      <c r="B27" s="95">
        <v>1826</v>
      </c>
      <c r="C27" s="96">
        <v>8.69</v>
      </c>
      <c r="D27" s="96">
        <v>39.37</v>
      </c>
      <c r="E27" s="96">
        <v>0.243</v>
      </c>
      <c r="F27" s="118">
        <v>0.221</v>
      </c>
      <c r="G27" s="125">
        <v>1</v>
      </c>
      <c r="H27" s="87"/>
      <c r="I27" s="85"/>
      <c r="J27" s="85"/>
    </row>
    <row r="28" spans="1:10" s="83" customFormat="1" ht="15">
      <c r="A28" s="94">
        <v>2.23</v>
      </c>
      <c r="B28" s="95">
        <v>1843</v>
      </c>
      <c r="C28" s="96">
        <v>8.69</v>
      </c>
      <c r="D28" s="96">
        <v>39.42</v>
      </c>
      <c r="E28" s="96">
        <v>0.245</v>
      </c>
      <c r="F28" s="118">
        <v>0.223</v>
      </c>
      <c r="G28" s="125">
        <v>1</v>
      </c>
      <c r="H28" s="87"/>
      <c r="I28" s="85"/>
      <c r="J28" s="85"/>
    </row>
    <row r="29" spans="1:10" s="83" customFormat="1" ht="15">
      <c r="A29" s="94">
        <v>2.25</v>
      </c>
      <c r="B29" s="95">
        <v>1861</v>
      </c>
      <c r="C29" s="96">
        <v>8.7</v>
      </c>
      <c r="D29" s="96">
        <v>39.48</v>
      </c>
      <c r="E29" s="96">
        <v>0.247</v>
      </c>
      <c r="F29" s="118">
        <v>0.225</v>
      </c>
      <c r="G29" s="125">
        <v>1</v>
      </c>
      <c r="H29" s="87"/>
      <c r="I29" s="85"/>
      <c r="J29" s="85"/>
    </row>
    <row r="30" spans="1:10" s="83" customFormat="1" ht="15">
      <c r="A30" s="94">
        <v>2.27</v>
      </c>
      <c r="B30" s="95">
        <v>1878</v>
      </c>
      <c r="C30" s="96">
        <v>8.7</v>
      </c>
      <c r="D30" s="96">
        <v>39.53</v>
      </c>
      <c r="E30" s="96">
        <v>0.249</v>
      </c>
      <c r="F30" s="118">
        <v>0.226</v>
      </c>
      <c r="G30" s="125">
        <v>1</v>
      </c>
      <c r="H30" s="87"/>
      <c r="I30" s="85"/>
      <c r="J30" s="85"/>
    </row>
    <row r="31" spans="1:10" s="83" customFormat="1" ht="15">
      <c r="A31" s="94">
        <v>2.29</v>
      </c>
      <c r="B31" s="95">
        <v>1895</v>
      </c>
      <c r="C31" s="96">
        <v>8.71</v>
      </c>
      <c r="D31" s="96">
        <v>39.58</v>
      </c>
      <c r="E31" s="96">
        <v>0.251</v>
      </c>
      <c r="F31" s="118">
        <v>0.228</v>
      </c>
      <c r="G31" s="125">
        <v>1</v>
      </c>
      <c r="H31" s="87"/>
      <c r="I31" s="85"/>
      <c r="J31" s="85"/>
    </row>
    <row r="32" spans="1:10" s="83" customFormat="1" ht="15">
      <c r="A32" s="94">
        <v>2.31</v>
      </c>
      <c r="B32" s="95">
        <v>1913</v>
      </c>
      <c r="C32" s="96">
        <v>8.71</v>
      </c>
      <c r="D32" s="96">
        <v>39.64</v>
      </c>
      <c r="E32" s="96">
        <v>0.252</v>
      </c>
      <c r="F32" s="118">
        <v>0.23</v>
      </c>
      <c r="G32" s="125">
        <v>1.1</v>
      </c>
      <c r="H32" s="87"/>
      <c r="I32" s="85"/>
      <c r="J32" s="85"/>
    </row>
    <row r="33" spans="1:10" s="83" customFormat="1" ht="15">
      <c r="A33" s="94">
        <v>2.33</v>
      </c>
      <c r="B33" s="95">
        <v>1930</v>
      </c>
      <c r="C33" s="96">
        <v>8.72</v>
      </c>
      <c r="D33" s="96">
        <v>39.7</v>
      </c>
      <c r="E33" s="96">
        <v>0.254</v>
      </c>
      <c r="F33" s="118">
        <v>0.232</v>
      </c>
      <c r="G33" s="125">
        <v>1.1</v>
      </c>
      <c r="H33" s="87"/>
      <c r="I33" s="85"/>
      <c r="J33" s="85"/>
    </row>
    <row r="34" spans="1:10" s="83" customFormat="1" ht="15">
      <c r="A34" s="94">
        <v>2.35</v>
      </c>
      <c r="B34" s="95">
        <v>1948</v>
      </c>
      <c r="C34" s="96">
        <v>8.72</v>
      </c>
      <c r="D34" s="96">
        <v>39.75</v>
      </c>
      <c r="E34" s="96">
        <v>0.256</v>
      </c>
      <c r="F34" s="118">
        <v>0.234</v>
      </c>
      <c r="G34" s="125">
        <v>1.1</v>
      </c>
      <c r="H34" s="87"/>
      <c r="I34" s="85"/>
      <c r="J34" s="85"/>
    </row>
    <row r="35" spans="1:10" s="83" customFormat="1" ht="15">
      <c r="A35" s="94">
        <v>2.37</v>
      </c>
      <c r="B35" s="95">
        <v>1965</v>
      </c>
      <c r="C35" s="96">
        <v>8.73</v>
      </c>
      <c r="D35" s="96">
        <v>39.81</v>
      </c>
      <c r="E35" s="96">
        <v>0.258</v>
      </c>
      <c r="F35" s="118">
        <v>0.236</v>
      </c>
      <c r="G35" s="125">
        <v>1.1</v>
      </c>
      <c r="H35" s="87"/>
      <c r="I35" s="85"/>
      <c r="J35" s="85"/>
    </row>
    <row r="36" spans="1:10" s="83" customFormat="1" ht="15">
      <c r="A36" s="94">
        <v>2.39</v>
      </c>
      <c r="B36" s="95">
        <v>1983</v>
      </c>
      <c r="C36" s="96">
        <v>8.73</v>
      </c>
      <c r="D36" s="96">
        <v>39.87</v>
      </c>
      <c r="E36" s="96">
        <v>0.26</v>
      </c>
      <c r="F36" s="118">
        <v>0.238</v>
      </c>
      <c r="G36" s="125">
        <v>1.1</v>
      </c>
      <c r="H36" s="87"/>
      <c r="I36" s="85"/>
      <c r="J36" s="85"/>
    </row>
    <row r="37" spans="1:10" s="83" customFormat="1" ht="15">
      <c r="A37" s="94">
        <v>2.41</v>
      </c>
      <c r="B37" s="95">
        <v>2000</v>
      </c>
      <c r="C37" s="96">
        <v>8.74</v>
      </c>
      <c r="D37" s="96">
        <v>39.93</v>
      </c>
      <c r="E37" s="96">
        <v>0.262</v>
      </c>
      <c r="F37" s="118">
        <v>0.239</v>
      </c>
      <c r="G37" s="125">
        <v>1.1</v>
      </c>
      <c r="H37" s="87"/>
      <c r="I37" s="85"/>
      <c r="J37" s="85"/>
    </row>
    <row r="38" spans="1:10" s="83" customFormat="1" ht="15">
      <c r="A38" s="94">
        <v>2.43</v>
      </c>
      <c r="B38" s="95">
        <v>2018</v>
      </c>
      <c r="C38" s="96">
        <v>8.74</v>
      </c>
      <c r="D38" s="96">
        <v>39.98</v>
      </c>
      <c r="E38" s="96">
        <v>0.263</v>
      </c>
      <c r="F38" s="118">
        <v>0.241</v>
      </c>
      <c r="G38" s="125">
        <v>1.1</v>
      </c>
      <c r="H38" s="87"/>
      <c r="I38" s="85"/>
      <c r="J38" s="85"/>
    </row>
    <row r="39" spans="1:10" s="83" customFormat="1" ht="15">
      <c r="A39" s="94">
        <v>2.45</v>
      </c>
      <c r="B39" s="95">
        <v>2035</v>
      </c>
      <c r="C39" s="96">
        <v>8.75</v>
      </c>
      <c r="D39" s="96">
        <v>40.04</v>
      </c>
      <c r="E39" s="96">
        <v>0.265</v>
      </c>
      <c r="F39" s="118">
        <v>0.243</v>
      </c>
      <c r="G39" s="125">
        <v>1.1</v>
      </c>
      <c r="H39" s="87"/>
      <c r="I39" s="85"/>
      <c r="J39" s="85"/>
    </row>
    <row r="40" spans="1:10" s="83" customFormat="1" ht="15">
      <c r="A40" s="94">
        <v>2.47</v>
      </c>
      <c r="B40" s="95">
        <v>2053</v>
      </c>
      <c r="C40" s="96">
        <v>8.75</v>
      </c>
      <c r="D40" s="96">
        <v>40.11</v>
      </c>
      <c r="E40" s="96">
        <v>0.267</v>
      </c>
      <c r="F40" s="118">
        <v>0.245</v>
      </c>
      <c r="G40" s="125">
        <v>1.1</v>
      </c>
      <c r="H40" s="87"/>
      <c r="I40" s="85"/>
      <c r="J40" s="85"/>
    </row>
    <row r="41" spans="1:10" s="83" customFormat="1" ht="15">
      <c r="A41" s="94">
        <v>2.49</v>
      </c>
      <c r="B41" s="95">
        <v>2070</v>
      </c>
      <c r="C41" s="96">
        <v>8.76</v>
      </c>
      <c r="D41" s="96">
        <v>40.17</v>
      </c>
      <c r="E41" s="96">
        <v>0.269</v>
      </c>
      <c r="F41" s="118">
        <v>0.247</v>
      </c>
      <c r="G41" s="125">
        <v>1.1</v>
      </c>
      <c r="H41" s="87"/>
      <c r="I41" s="85"/>
      <c r="J41" s="85"/>
    </row>
    <row r="42" spans="1:10" s="83" customFormat="1" ht="15">
      <c r="A42" s="94">
        <v>2.51</v>
      </c>
      <c r="B42" s="95">
        <v>2088</v>
      </c>
      <c r="C42" s="96">
        <v>8.76</v>
      </c>
      <c r="D42" s="96">
        <v>40.23</v>
      </c>
      <c r="E42" s="96">
        <v>0.27</v>
      </c>
      <c r="F42" s="118">
        <v>0.249</v>
      </c>
      <c r="G42" s="125">
        <v>1.1</v>
      </c>
      <c r="H42" s="87"/>
      <c r="I42" s="85"/>
      <c r="J42" s="85"/>
    </row>
    <row r="43" spans="1:10" s="83" customFormat="1" ht="15">
      <c r="A43" s="94">
        <v>2.53</v>
      </c>
      <c r="B43" s="95">
        <v>2105</v>
      </c>
      <c r="C43" s="96">
        <v>8.77</v>
      </c>
      <c r="D43" s="96">
        <v>40.3</v>
      </c>
      <c r="E43" s="96">
        <v>0.272</v>
      </c>
      <c r="F43" s="118">
        <v>0.25</v>
      </c>
      <c r="G43" s="125">
        <v>1.1</v>
      </c>
      <c r="H43" s="87"/>
      <c r="I43" s="85"/>
      <c r="J43" s="85"/>
    </row>
    <row r="44" spans="1:10" s="83" customFormat="1" ht="15">
      <c r="A44" s="94">
        <v>2.55</v>
      </c>
      <c r="B44" s="95">
        <v>2123</v>
      </c>
      <c r="C44" s="96">
        <v>8.77</v>
      </c>
      <c r="D44" s="96">
        <v>40.36</v>
      </c>
      <c r="E44" s="96">
        <v>0.274</v>
      </c>
      <c r="F44" s="118">
        <v>0.252</v>
      </c>
      <c r="G44" s="125">
        <v>1.1</v>
      </c>
      <c r="H44" s="87"/>
      <c r="I44" s="85"/>
      <c r="J44" s="85"/>
    </row>
    <row r="45" spans="1:10" s="83" customFormat="1" ht="15">
      <c r="A45" s="94">
        <v>2.57</v>
      </c>
      <c r="B45" s="95">
        <v>2140</v>
      </c>
      <c r="C45" s="96">
        <v>8.78</v>
      </c>
      <c r="D45" s="96">
        <v>40.43</v>
      </c>
      <c r="E45" s="96">
        <v>0.275</v>
      </c>
      <c r="F45" s="118">
        <v>0.254</v>
      </c>
      <c r="G45" s="125">
        <v>1.1</v>
      </c>
      <c r="H45" s="87"/>
      <c r="I45" s="85"/>
      <c r="J45" s="85"/>
    </row>
    <row r="46" spans="1:10" s="83" customFormat="1" ht="15">
      <c r="A46" s="94">
        <v>2.59</v>
      </c>
      <c r="B46" s="95">
        <v>2158</v>
      </c>
      <c r="C46" s="96">
        <v>8.78</v>
      </c>
      <c r="D46" s="96">
        <v>40.5</v>
      </c>
      <c r="E46" s="96">
        <v>0.277</v>
      </c>
      <c r="F46" s="118">
        <v>0.256</v>
      </c>
      <c r="G46" s="125">
        <v>1.1</v>
      </c>
      <c r="H46" s="87"/>
      <c r="I46" s="85"/>
      <c r="J46" s="85"/>
    </row>
    <row r="47" spans="1:10" s="83" customFormat="1" ht="15">
      <c r="A47" s="94">
        <v>2.61</v>
      </c>
      <c r="B47" s="95">
        <v>2176</v>
      </c>
      <c r="C47" s="96">
        <v>8.79</v>
      </c>
      <c r="D47" s="96">
        <v>40.56</v>
      </c>
      <c r="E47" s="96">
        <v>0.279</v>
      </c>
      <c r="F47" s="118">
        <v>0.258</v>
      </c>
      <c r="G47" s="125">
        <v>1.1</v>
      </c>
      <c r="H47" s="87"/>
      <c r="I47" s="85"/>
      <c r="J47" s="85"/>
    </row>
    <row r="48" spans="1:10" s="83" customFormat="1" ht="15">
      <c r="A48" s="94">
        <v>2.63</v>
      </c>
      <c r="B48" s="95">
        <v>2193</v>
      </c>
      <c r="C48" s="96">
        <v>8.8</v>
      </c>
      <c r="D48" s="96">
        <v>40.63</v>
      </c>
      <c r="E48" s="96">
        <v>0.28</v>
      </c>
      <c r="F48" s="118">
        <v>0.259</v>
      </c>
      <c r="G48" s="125">
        <v>1.1</v>
      </c>
      <c r="H48" s="87"/>
      <c r="I48" s="85"/>
      <c r="J48" s="85"/>
    </row>
    <row r="49" spans="1:10" s="83" customFormat="1" ht="15">
      <c r="A49" s="94">
        <v>2.65</v>
      </c>
      <c r="B49" s="95">
        <v>2211</v>
      </c>
      <c r="C49" s="96">
        <v>8.8</v>
      </c>
      <c r="D49" s="96">
        <v>40.7</v>
      </c>
      <c r="E49" s="96">
        <v>0.282</v>
      </c>
      <c r="F49" s="118">
        <v>0.261</v>
      </c>
      <c r="G49" s="125">
        <v>1.1</v>
      </c>
      <c r="H49" s="87"/>
      <c r="I49" s="85"/>
      <c r="J49" s="85"/>
    </row>
    <row r="50" spans="1:10" s="83" customFormat="1" ht="15">
      <c r="A50" s="94">
        <v>2.67</v>
      </c>
      <c r="B50" s="95">
        <v>2228</v>
      </c>
      <c r="C50" s="96">
        <v>8.81</v>
      </c>
      <c r="D50" s="96">
        <v>40.77</v>
      </c>
      <c r="E50" s="96">
        <v>0.284</v>
      </c>
      <c r="F50" s="118">
        <v>0.263</v>
      </c>
      <c r="G50" s="125">
        <v>1.1</v>
      </c>
      <c r="H50" s="87"/>
      <c r="I50" s="85"/>
      <c r="J50" s="85"/>
    </row>
    <row r="51" spans="1:10" s="83" customFormat="1" ht="15">
      <c r="A51" s="94">
        <v>2.69</v>
      </c>
      <c r="B51" s="95">
        <v>2246</v>
      </c>
      <c r="C51" s="96">
        <v>8.81</v>
      </c>
      <c r="D51" s="96">
        <v>40.84</v>
      </c>
      <c r="E51" s="96">
        <v>0.285</v>
      </c>
      <c r="F51" s="118">
        <v>0.265</v>
      </c>
      <c r="G51" s="125">
        <v>1.1</v>
      </c>
      <c r="H51" s="87"/>
      <c r="I51" s="85"/>
      <c r="J51" s="85"/>
    </row>
    <row r="52" spans="1:10" s="83" customFormat="1" ht="15">
      <c r="A52" s="94">
        <v>2.71</v>
      </c>
      <c r="B52" s="95">
        <v>2264</v>
      </c>
      <c r="C52" s="96">
        <v>8.82</v>
      </c>
      <c r="D52" s="96">
        <v>40.93</v>
      </c>
      <c r="E52" s="96">
        <v>0.287</v>
      </c>
      <c r="F52" s="118">
        <v>0.266</v>
      </c>
      <c r="G52" s="125">
        <v>1.1</v>
      </c>
      <c r="H52" s="87"/>
      <c r="I52" s="85"/>
      <c r="J52" s="85"/>
    </row>
    <row r="53" spans="1:10" s="83" customFormat="1" ht="15">
      <c r="A53" s="94">
        <v>2.73</v>
      </c>
      <c r="B53" s="95">
        <v>2281</v>
      </c>
      <c r="C53" s="96">
        <v>8.83</v>
      </c>
      <c r="D53" s="96">
        <v>40.99</v>
      </c>
      <c r="E53" s="96">
        <v>0.288</v>
      </c>
      <c r="F53" s="118">
        <v>0.268</v>
      </c>
      <c r="G53" s="125">
        <v>1.1</v>
      </c>
      <c r="H53" s="87"/>
      <c r="I53" s="85"/>
      <c r="J53" s="85"/>
    </row>
    <row r="54" spans="1:10" s="83" customFormat="1" ht="15">
      <c r="A54" s="94">
        <v>2.75</v>
      </c>
      <c r="B54" s="95">
        <v>2299</v>
      </c>
      <c r="C54" s="96">
        <v>8.83</v>
      </c>
      <c r="D54" s="96">
        <v>41.07</v>
      </c>
      <c r="E54" s="96">
        <v>0.29</v>
      </c>
      <c r="F54" s="118">
        <v>0.27</v>
      </c>
      <c r="G54" s="125">
        <v>1.1</v>
      </c>
      <c r="H54" s="87"/>
      <c r="I54" s="85"/>
      <c r="J54" s="85"/>
    </row>
    <row r="55" spans="1:10" s="83" customFormat="1" ht="15">
      <c r="A55" s="94">
        <v>2.77</v>
      </c>
      <c r="B55" s="95">
        <v>2316</v>
      </c>
      <c r="C55" s="96">
        <v>8.84</v>
      </c>
      <c r="D55" s="96">
        <v>41.13</v>
      </c>
      <c r="E55" s="96">
        <v>0.292</v>
      </c>
      <c r="F55" s="118">
        <v>0.272</v>
      </c>
      <c r="G55" s="125">
        <v>1.1</v>
      </c>
      <c r="H55" s="87"/>
      <c r="I55" s="85"/>
      <c r="J55" s="85"/>
    </row>
    <row r="56" spans="1:10" s="83" customFormat="1" ht="15">
      <c r="A56" s="94">
        <v>2.79</v>
      </c>
      <c r="B56" s="95">
        <v>2334</v>
      </c>
      <c r="C56" s="96">
        <v>8.84</v>
      </c>
      <c r="D56" s="96">
        <v>41.21</v>
      </c>
      <c r="E56" s="96">
        <v>0.293</v>
      </c>
      <c r="F56" s="118">
        <v>0.273</v>
      </c>
      <c r="G56" s="125">
        <v>1.1</v>
      </c>
      <c r="H56" s="87"/>
      <c r="I56" s="85"/>
      <c r="J56" s="85"/>
    </row>
    <row r="57" spans="1:8" s="83" customFormat="1" ht="15">
      <c r="A57" s="94">
        <v>2.81</v>
      </c>
      <c r="B57" s="95">
        <v>2352</v>
      </c>
      <c r="C57" s="96">
        <v>8.85</v>
      </c>
      <c r="D57" s="96">
        <v>41.31</v>
      </c>
      <c r="E57" s="96">
        <v>0.294</v>
      </c>
      <c r="F57" s="118">
        <v>0.275</v>
      </c>
      <c r="G57" s="125">
        <v>1.1</v>
      </c>
      <c r="H57" s="84"/>
    </row>
    <row r="58" spans="1:8" s="83" customFormat="1" ht="15">
      <c r="A58" s="94">
        <v>2.83</v>
      </c>
      <c r="B58" s="95">
        <v>2370</v>
      </c>
      <c r="C58" s="96">
        <v>8.86</v>
      </c>
      <c r="D58" s="96">
        <v>41.37</v>
      </c>
      <c r="E58" s="96">
        <v>0.296</v>
      </c>
      <c r="F58" s="118">
        <v>0.277</v>
      </c>
      <c r="G58" s="125">
        <v>1.1</v>
      </c>
      <c r="H58" s="84"/>
    </row>
    <row r="59" spans="1:8" s="83" customFormat="1" ht="15">
      <c r="A59" s="94">
        <v>2.85</v>
      </c>
      <c r="B59" s="95">
        <v>2387</v>
      </c>
      <c r="C59" s="96">
        <v>8.86</v>
      </c>
      <c r="D59" s="96">
        <v>41.46</v>
      </c>
      <c r="E59" s="96">
        <v>0.297</v>
      </c>
      <c r="F59" s="118">
        <v>0.279</v>
      </c>
      <c r="G59" s="125">
        <v>1.1</v>
      </c>
      <c r="H59" s="84"/>
    </row>
    <row r="60" spans="1:8" s="83" customFormat="1" ht="15">
      <c r="A60" s="94">
        <v>2.87</v>
      </c>
      <c r="B60" s="95">
        <v>2405</v>
      </c>
      <c r="C60" s="96">
        <v>8.87</v>
      </c>
      <c r="D60" s="96">
        <v>41.52</v>
      </c>
      <c r="E60" s="96">
        <v>0.299</v>
      </c>
      <c r="F60" s="118">
        <v>0.28</v>
      </c>
      <c r="G60" s="125">
        <v>1.1</v>
      </c>
      <c r="H60" s="84"/>
    </row>
    <row r="61" spans="1:8" s="83" customFormat="1" ht="15">
      <c r="A61" s="94">
        <v>2.89</v>
      </c>
      <c r="B61" s="95">
        <v>2423</v>
      </c>
      <c r="C61" s="96">
        <v>8.87</v>
      </c>
      <c r="D61" s="96">
        <v>41.61</v>
      </c>
      <c r="E61" s="96">
        <v>0.3</v>
      </c>
      <c r="F61" s="118">
        <v>0.282</v>
      </c>
      <c r="G61" s="125">
        <v>1.1</v>
      </c>
      <c r="H61" s="84"/>
    </row>
    <row r="62" spans="1:8" s="83" customFormat="1" ht="15">
      <c r="A62" s="94">
        <v>2.91</v>
      </c>
      <c r="B62" s="95">
        <v>2441</v>
      </c>
      <c r="C62" s="96">
        <v>8.88</v>
      </c>
      <c r="D62" s="96">
        <v>41.7</v>
      </c>
      <c r="E62" s="96">
        <v>0.302</v>
      </c>
      <c r="F62" s="118">
        <v>0.284</v>
      </c>
      <c r="G62" s="125">
        <v>1.1</v>
      </c>
      <c r="H62" s="84"/>
    </row>
    <row r="63" spans="1:8" s="83" customFormat="1" ht="15">
      <c r="A63" s="94">
        <v>2.93</v>
      </c>
      <c r="B63" s="95">
        <v>2458</v>
      </c>
      <c r="C63" s="96">
        <v>8.89</v>
      </c>
      <c r="D63" s="96">
        <v>41.79</v>
      </c>
      <c r="E63" s="96">
        <v>0.303</v>
      </c>
      <c r="F63" s="118">
        <v>0.285</v>
      </c>
      <c r="G63" s="125">
        <v>1.1</v>
      </c>
      <c r="H63" s="84"/>
    </row>
    <row r="64" spans="1:8" s="83" customFormat="1" ht="15">
      <c r="A64" s="94">
        <v>2.95</v>
      </c>
      <c r="B64" s="95">
        <v>2476</v>
      </c>
      <c r="C64" s="96">
        <v>8.9</v>
      </c>
      <c r="D64" s="96">
        <v>41.89</v>
      </c>
      <c r="E64" s="96">
        <v>0.304</v>
      </c>
      <c r="F64" s="118">
        <v>0.287</v>
      </c>
      <c r="G64" s="125">
        <v>1.1</v>
      </c>
      <c r="H64" s="84"/>
    </row>
    <row r="65" spans="1:8" s="83" customFormat="1" ht="15">
      <c r="A65" s="94">
        <v>2.97</v>
      </c>
      <c r="B65" s="95">
        <v>2494</v>
      </c>
      <c r="C65" s="96">
        <v>8.9</v>
      </c>
      <c r="D65" s="96">
        <v>41.98</v>
      </c>
      <c r="E65" s="96">
        <v>0.306</v>
      </c>
      <c r="F65" s="118">
        <v>0.288</v>
      </c>
      <c r="G65" s="125">
        <v>1.1</v>
      </c>
      <c r="H65" s="84"/>
    </row>
    <row r="66" spans="1:8" s="83" customFormat="1" ht="15">
      <c r="A66" s="94">
        <v>2.99</v>
      </c>
      <c r="B66" s="95">
        <v>2512</v>
      </c>
      <c r="C66" s="96">
        <v>8.91</v>
      </c>
      <c r="D66" s="96">
        <v>42.08</v>
      </c>
      <c r="E66" s="96">
        <v>0.307</v>
      </c>
      <c r="F66" s="118">
        <v>0.29</v>
      </c>
      <c r="G66" s="125">
        <v>1.1</v>
      </c>
      <c r="H66" s="84"/>
    </row>
    <row r="67" spans="1:8" s="83" customFormat="1" ht="15">
      <c r="A67" s="94">
        <v>3.01</v>
      </c>
      <c r="B67" s="95">
        <v>2530</v>
      </c>
      <c r="C67" s="96">
        <v>8.92</v>
      </c>
      <c r="D67" s="96">
        <v>42.17</v>
      </c>
      <c r="E67" s="96">
        <v>0.308</v>
      </c>
      <c r="F67" s="118">
        <v>0.292</v>
      </c>
      <c r="G67" s="126">
        <v>1.425</v>
      </c>
      <c r="H67" s="84"/>
    </row>
    <row r="68" spans="1:8" s="83" customFormat="1" ht="15">
      <c r="A68" s="94">
        <v>3.03</v>
      </c>
      <c r="B68" s="95">
        <v>2548</v>
      </c>
      <c r="C68" s="96">
        <v>8.93</v>
      </c>
      <c r="D68" s="96">
        <v>42.27</v>
      </c>
      <c r="E68" s="96">
        <v>0.309</v>
      </c>
      <c r="F68" s="118">
        <v>0.293</v>
      </c>
      <c r="G68" s="125">
        <v>1.43</v>
      </c>
      <c r="H68" s="84"/>
    </row>
    <row r="69" spans="1:8" s="83" customFormat="1" ht="15">
      <c r="A69" s="94">
        <v>3.05</v>
      </c>
      <c r="B69" s="95">
        <v>2565</v>
      </c>
      <c r="C69" s="96">
        <v>8.93</v>
      </c>
      <c r="D69" s="96">
        <v>42.37</v>
      </c>
      <c r="E69" s="96">
        <v>0.311</v>
      </c>
      <c r="F69" s="118">
        <v>0.295</v>
      </c>
      <c r="G69" s="125">
        <v>1.435</v>
      </c>
      <c r="H69" s="84"/>
    </row>
    <row r="70" spans="1:8" s="83" customFormat="1" ht="15">
      <c r="A70" s="94">
        <v>3.07</v>
      </c>
      <c r="B70" s="95">
        <v>2583</v>
      </c>
      <c r="C70" s="96">
        <v>8.94</v>
      </c>
      <c r="D70" s="96">
        <v>42.47</v>
      </c>
      <c r="E70" s="96">
        <v>0.312</v>
      </c>
      <c r="F70" s="118">
        <v>0.296</v>
      </c>
      <c r="G70" s="125">
        <v>1.44</v>
      </c>
      <c r="H70" s="84"/>
    </row>
    <row r="71" spans="1:8" s="83" customFormat="1" ht="15">
      <c r="A71" s="94">
        <v>3.09</v>
      </c>
      <c r="B71" s="95">
        <v>2601</v>
      </c>
      <c r="C71" s="96">
        <v>8.95</v>
      </c>
      <c r="D71" s="96">
        <v>42.58</v>
      </c>
      <c r="E71" s="96">
        <v>0.313</v>
      </c>
      <c r="F71" s="118">
        <v>0.298</v>
      </c>
      <c r="G71" s="125">
        <v>1.445</v>
      </c>
      <c r="H71" s="84"/>
    </row>
    <row r="72" spans="1:8" s="83" customFormat="1" ht="15">
      <c r="A72" s="94">
        <v>3.11</v>
      </c>
      <c r="B72" s="95">
        <v>2619</v>
      </c>
      <c r="C72" s="96">
        <v>8.96</v>
      </c>
      <c r="D72" s="96">
        <v>42.68</v>
      </c>
      <c r="E72" s="96">
        <v>0.314</v>
      </c>
      <c r="F72" s="118">
        <v>0.299</v>
      </c>
      <c r="G72" s="125">
        <v>1.45</v>
      </c>
      <c r="H72" s="84"/>
    </row>
    <row r="73" spans="1:8" s="83" customFormat="1" ht="15">
      <c r="A73" s="94">
        <v>3.13</v>
      </c>
      <c r="B73" s="95">
        <v>2637</v>
      </c>
      <c r="C73" s="96">
        <v>8.97</v>
      </c>
      <c r="D73" s="96">
        <v>42.79</v>
      </c>
      <c r="E73" s="96">
        <v>0.315</v>
      </c>
      <c r="F73" s="118">
        <v>0.301</v>
      </c>
      <c r="G73" s="125">
        <v>1.455</v>
      </c>
      <c r="H73" s="84"/>
    </row>
    <row r="74" spans="1:8" s="83" customFormat="1" ht="15">
      <c r="A74" s="94">
        <v>3.15</v>
      </c>
      <c r="B74" s="95">
        <v>2655</v>
      </c>
      <c r="C74" s="96">
        <v>8.97</v>
      </c>
      <c r="D74" s="96">
        <v>42.9</v>
      </c>
      <c r="E74" s="96">
        <v>0.316</v>
      </c>
      <c r="F74" s="118">
        <v>0.303</v>
      </c>
      <c r="G74" s="125">
        <v>1.46</v>
      </c>
      <c r="H74" s="84"/>
    </row>
    <row r="75" spans="1:8" s="83" customFormat="1" ht="15">
      <c r="A75" s="94">
        <v>3.17</v>
      </c>
      <c r="B75" s="95">
        <v>2673</v>
      </c>
      <c r="C75" s="96">
        <v>8.98</v>
      </c>
      <c r="D75" s="96">
        <v>43.02</v>
      </c>
      <c r="E75" s="96">
        <v>0.317</v>
      </c>
      <c r="F75" s="118">
        <v>0.304</v>
      </c>
      <c r="G75" s="125">
        <v>1.465</v>
      </c>
      <c r="H75" s="84"/>
    </row>
    <row r="76" spans="1:8" s="83" customFormat="1" ht="15">
      <c r="A76" s="94">
        <v>3.19</v>
      </c>
      <c r="B76" s="95">
        <v>2691</v>
      </c>
      <c r="C76" s="96">
        <v>8.99</v>
      </c>
      <c r="D76" s="96">
        <v>43.14</v>
      </c>
      <c r="E76" s="96">
        <v>0.318</v>
      </c>
      <c r="F76" s="118">
        <v>0.305</v>
      </c>
      <c r="G76" s="125">
        <v>1.47</v>
      </c>
      <c r="H76" s="84"/>
    </row>
    <row r="77" spans="1:8" s="83" customFormat="1" ht="15">
      <c r="A77" s="94">
        <v>3.21</v>
      </c>
      <c r="B77" s="95">
        <v>2709</v>
      </c>
      <c r="C77" s="96">
        <v>9</v>
      </c>
      <c r="D77" s="96">
        <v>43.27</v>
      </c>
      <c r="E77" s="96">
        <v>0.319</v>
      </c>
      <c r="F77" s="118">
        <v>0.307</v>
      </c>
      <c r="G77" s="126">
        <v>1.475</v>
      </c>
      <c r="H77" s="84"/>
    </row>
    <row r="78" spans="1:8" s="83" customFormat="1" ht="15">
      <c r="A78" s="94">
        <v>3.23</v>
      </c>
      <c r="B78" s="95">
        <v>2727</v>
      </c>
      <c r="C78" s="96">
        <v>9.01</v>
      </c>
      <c r="D78" s="96">
        <v>43.39</v>
      </c>
      <c r="E78" s="96">
        <v>0.32</v>
      </c>
      <c r="F78" s="118">
        <v>0.308</v>
      </c>
      <c r="G78" s="125">
        <v>1.4775</v>
      </c>
      <c r="H78" s="84"/>
    </row>
    <row r="79" spans="1:8" s="83" customFormat="1" ht="15">
      <c r="A79" s="94">
        <v>3.25</v>
      </c>
      <c r="B79" s="95">
        <v>2745</v>
      </c>
      <c r="C79" s="96">
        <v>9.02</v>
      </c>
      <c r="D79" s="96">
        <v>43.52</v>
      </c>
      <c r="E79" s="96">
        <v>0.321</v>
      </c>
      <c r="F79" s="118">
        <v>0.31</v>
      </c>
      <c r="G79" s="125">
        <v>1.48</v>
      </c>
      <c r="H79" s="84"/>
    </row>
    <row r="80" spans="1:8" s="83" customFormat="1" ht="15">
      <c r="A80" s="94">
        <v>3.27</v>
      </c>
      <c r="B80" s="95">
        <v>2763</v>
      </c>
      <c r="C80" s="96">
        <v>9.03</v>
      </c>
      <c r="D80" s="96">
        <v>43.65</v>
      </c>
      <c r="E80" s="96">
        <v>0.322</v>
      </c>
      <c r="F80" s="118">
        <v>0.311</v>
      </c>
      <c r="G80" s="125">
        <v>1.4825</v>
      </c>
      <c r="H80" s="84"/>
    </row>
    <row r="81" spans="1:8" s="83" customFormat="1" ht="15">
      <c r="A81" s="94">
        <v>3.29</v>
      </c>
      <c r="B81" s="95">
        <v>2781</v>
      </c>
      <c r="C81" s="96">
        <v>9.04</v>
      </c>
      <c r="D81" s="96">
        <v>43.78</v>
      </c>
      <c r="E81" s="96">
        <v>0.323</v>
      </c>
      <c r="F81" s="118">
        <v>0.312</v>
      </c>
      <c r="G81" s="125">
        <v>1.485</v>
      </c>
      <c r="H81" s="84"/>
    </row>
    <row r="82" spans="1:8" s="83" customFormat="1" ht="15">
      <c r="A82" s="94">
        <v>3.31</v>
      </c>
      <c r="B82" s="95">
        <v>2799</v>
      </c>
      <c r="C82" s="96">
        <v>9.05</v>
      </c>
      <c r="D82" s="96">
        <v>43.92</v>
      </c>
      <c r="E82" s="96">
        <v>0.324</v>
      </c>
      <c r="F82" s="118">
        <v>0.314</v>
      </c>
      <c r="G82" s="125">
        <v>1.4875</v>
      </c>
      <c r="H82" s="84"/>
    </row>
    <row r="83" spans="1:8" s="83" customFormat="1" ht="15">
      <c r="A83" s="94">
        <v>3.33</v>
      </c>
      <c r="B83" s="95">
        <v>2817</v>
      </c>
      <c r="C83" s="96">
        <v>9.06</v>
      </c>
      <c r="D83" s="96">
        <v>44.07</v>
      </c>
      <c r="E83" s="96">
        <v>0.324</v>
      </c>
      <c r="F83" s="118">
        <v>0.315</v>
      </c>
      <c r="G83" s="125">
        <v>1.49</v>
      </c>
      <c r="H83" s="84"/>
    </row>
    <row r="84" spans="1:8" s="83" customFormat="1" ht="15">
      <c r="A84" s="94">
        <v>3.35</v>
      </c>
      <c r="B84" s="95">
        <v>2835</v>
      </c>
      <c r="C84" s="96">
        <v>9.07</v>
      </c>
      <c r="D84" s="96">
        <v>44.22</v>
      </c>
      <c r="E84" s="96">
        <v>0.325</v>
      </c>
      <c r="F84" s="118">
        <v>0.316</v>
      </c>
      <c r="G84" s="125">
        <v>1.4925</v>
      </c>
      <c r="H84" s="84"/>
    </row>
    <row r="85" spans="1:8" s="83" customFormat="1" ht="15">
      <c r="A85" s="94">
        <v>3.37</v>
      </c>
      <c r="B85" s="95">
        <v>2854</v>
      </c>
      <c r="C85" s="96">
        <v>9.08</v>
      </c>
      <c r="D85" s="96">
        <v>44.37</v>
      </c>
      <c r="E85" s="96">
        <v>0.326</v>
      </c>
      <c r="F85" s="118">
        <v>0.318</v>
      </c>
      <c r="G85" s="125">
        <v>1.495</v>
      </c>
      <c r="H85" s="84"/>
    </row>
    <row r="86" spans="1:8" s="83" customFormat="1" ht="15">
      <c r="A86" s="94">
        <v>3.39</v>
      </c>
      <c r="B86" s="95">
        <v>2872</v>
      </c>
      <c r="C86" s="96">
        <v>9.09</v>
      </c>
      <c r="D86" s="96">
        <v>44.53</v>
      </c>
      <c r="E86" s="96">
        <v>0.326</v>
      </c>
      <c r="F86" s="118">
        <v>0.319</v>
      </c>
      <c r="G86" s="125">
        <v>1.4975</v>
      </c>
      <c r="H86" s="84"/>
    </row>
    <row r="87" spans="1:8" s="83" customFormat="1" ht="15">
      <c r="A87" s="94">
        <v>3.41</v>
      </c>
      <c r="B87" s="95">
        <v>2890</v>
      </c>
      <c r="C87" s="96">
        <v>9.11</v>
      </c>
      <c r="D87" s="96">
        <v>44.69</v>
      </c>
      <c r="E87" s="96">
        <v>0.327</v>
      </c>
      <c r="F87" s="118">
        <v>0.32</v>
      </c>
      <c r="G87" s="126">
        <v>1.5</v>
      </c>
      <c r="H87" s="84"/>
    </row>
    <row r="88" spans="1:8" s="83" customFormat="1" ht="15">
      <c r="A88" s="94">
        <v>3.43</v>
      </c>
      <c r="B88" s="95">
        <v>2908</v>
      </c>
      <c r="C88" s="96">
        <v>9.12</v>
      </c>
      <c r="D88" s="96">
        <v>44.86</v>
      </c>
      <c r="E88" s="96">
        <v>0.327</v>
      </c>
      <c r="F88" s="118">
        <v>0.321</v>
      </c>
      <c r="G88" s="125">
        <v>1.505</v>
      </c>
      <c r="H88" s="84"/>
    </row>
    <row r="89" spans="1:8" s="83" customFormat="1" ht="15">
      <c r="A89" s="94">
        <v>3.45</v>
      </c>
      <c r="B89" s="95">
        <v>2926</v>
      </c>
      <c r="C89" s="96">
        <v>9.13</v>
      </c>
      <c r="D89" s="96">
        <v>45.03</v>
      </c>
      <c r="E89" s="96">
        <v>0.328</v>
      </c>
      <c r="F89" s="118">
        <v>0.322</v>
      </c>
      <c r="G89" s="125">
        <v>1.51</v>
      </c>
      <c r="H89" s="84"/>
    </row>
    <row r="90" spans="1:8" s="83" customFormat="1" ht="15">
      <c r="A90" s="94">
        <v>3.47</v>
      </c>
      <c r="B90" s="95">
        <v>2945</v>
      </c>
      <c r="C90" s="96">
        <v>9.14</v>
      </c>
      <c r="D90" s="96">
        <v>45.2</v>
      </c>
      <c r="E90" s="96">
        <v>0.328</v>
      </c>
      <c r="F90" s="118">
        <v>0.323</v>
      </c>
      <c r="G90" s="125">
        <v>1.515</v>
      </c>
      <c r="H90" s="84"/>
    </row>
    <row r="91" spans="1:8" s="83" customFormat="1" ht="15">
      <c r="A91" s="94">
        <v>3.49</v>
      </c>
      <c r="B91" s="95">
        <v>2963</v>
      </c>
      <c r="C91" s="96">
        <v>9.15</v>
      </c>
      <c r="D91" s="96">
        <v>45.38</v>
      </c>
      <c r="E91" s="96">
        <v>0.328</v>
      </c>
      <c r="F91" s="118">
        <v>0.325</v>
      </c>
      <c r="G91" s="125">
        <v>1.52</v>
      </c>
      <c r="H91" s="84"/>
    </row>
    <row r="92" spans="1:8" s="83" customFormat="1" ht="15">
      <c r="A92" s="94">
        <v>3.51</v>
      </c>
      <c r="B92" s="95">
        <v>2981</v>
      </c>
      <c r="C92" s="96">
        <v>9.17</v>
      </c>
      <c r="D92" s="96">
        <v>45.51</v>
      </c>
      <c r="E92" s="96">
        <v>0.329</v>
      </c>
      <c r="F92" s="118">
        <v>0.326</v>
      </c>
      <c r="G92" s="125">
        <v>1.525</v>
      </c>
      <c r="H92" s="84"/>
    </row>
    <row r="93" spans="1:8" s="83" customFormat="1" ht="15">
      <c r="A93" s="94">
        <v>3.53</v>
      </c>
      <c r="B93" s="95">
        <v>3000</v>
      </c>
      <c r="C93" s="96">
        <v>9.18</v>
      </c>
      <c r="D93" s="96">
        <v>45.73</v>
      </c>
      <c r="E93" s="96">
        <v>0.329</v>
      </c>
      <c r="F93" s="118">
        <v>0.327</v>
      </c>
      <c r="G93" s="125">
        <v>1.53</v>
      </c>
      <c r="H93" s="84"/>
    </row>
    <row r="94" spans="1:8" s="83" customFormat="1" ht="15">
      <c r="A94" s="94">
        <v>3.55</v>
      </c>
      <c r="B94" s="95">
        <v>3018</v>
      </c>
      <c r="C94" s="96">
        <v>9.19</v>
      </c>
      <c r="D94" s="96">
        <v>45.9</v>
      </c>
      <c r="E94" s="96">
        <v>0.33</v>
      </c>
      <c r="F94" s="118">
        <v>0.328</v>
      </c>
      <c r="G94" s="125">
        <v>1.535</v>
      </c>
      <c r="H94" s="84"/>
    </row>
    <row r="95" spans="1:8" s="83" customFormat="1" ht="15">
      <c r="A95" s="94">
        <v>3.57</v>
      </c>
      <c r="B95" s="95">
        <v>3036</v>
      </c>
      <c r="C95" s="96">
        <v>9.2</v>
      </c>
      <c r="D95" s="96">
        <v>46.08</v>
      </c>
      <c r="E95" s="96">
        <v>0.33</v>
      </c>
      <c r="F95" s="118">
        <v>0.329</v>
      </c>
      <c r="G95" s="125">
        <v>1.54</v>
      </c>
      <c r="H95" s="84"/>
    </row>
    <row r="96" spans="1:8" s="83" customFormat="1" ht="15">
      <c r="A96" s="94">
        <v>3.59</v>
      </c>
      <c r="B96" s="95">
        <v>3055</v>
      </c>
      <c r="C96" s="96">
        <v>9.21</v>
      </c>
      <c r="D96" s="96">
        <v>46.27</v>
      </c>
      <c r="E96" s="96">
        <v>0.33</v>
      </c>
      <c r="F96" s="118">
        <v>0.33</v>
      </c>
      <c r="G96" s="125">
        <v>1.545</v>
      </c>
      <c r="H96" s="84"/>
    </row>
    <row r="97" spans="1:8" s="83" customFormat="1" ht="15">
      <c r="A97" s="94">
        <v>3.61</v>
      </c>
      <c r="B97" s="95">
        <v>3073</v>
      </c>
      <c r="C97" s="96">
        <v>9.23</v>
      </c>
      <c r="D97" s="96">
        <v>46.45</v>
      </c>
      <c r="E97" s="96">
        <v>0.33</v>
      </c>
      <c r="F97" s="118">
        <v>0.331</v>
      </c>
      <c r="G97" s="126">
        <v>1.55</v>
      </c>
      <c r="H97" s="84"/>
    </row>
    <row r="98" spans="1:8" s="83" customFormat="1" ht="15">
      <c r="A98" s="94">
        <v>3.63</v>
      </c>
      <c r="B98" s="95">
        <v>3092</v>
      </c>
      <c r="C98" s="96">
        <v>9.24</v>
      </c>
      <c r="D98" s="96">
        <v>46.64</v>
      </c>
      <c r="E98" s="96">
        <v>0.331</v>
      </c>
      <c r="F98" s="118">
        <v>0.332</v>
      </c>
      <c r="G98" s="125">
        <v>1.5525</v>
      </c>
      <c r="H98" s="84"/>
    </row>
    <row r="99" spans="1:8" s="83" customFormat="1" ht="15">
      <c r="A99" s="94">
        <v>3.65</v>
      </c>
      <c r="B99" s="95">
        <v>3110</v>
      </c>
      <c r="C99" s="96">
        <v>9.25</v>
      </c>
      <c r="D99" s="96">
        <v>46.82</v>
      </c>
      <c r="E99" s="96">
        <v>0.331</v>
      </c>
      <c r="F99" s="118">
        <v>0.333</v>
      </c>
      <c r="G99" s="125">
        <v>1.555</v>
      </c>
      <c r="H99" s="84"/>
    </row>
    <row r="100" spans="1:8" s="83" customFormat="1" ht="15">
      <c r="A100" s="94">
        <v>3.67</v>
      </c>
      <c r="B100" s="95">
        <v>3129</v>
      </c>
      <c r="C100" s="96">
        <v>9.26</v>
      </c>
      <c r="D100" s="96">
        <v>47</v>
      </c>
      <c r="E100" s="96">
        <v>0.331</v>
      </c>
      <c r="F100" s="118">
        <v>0.334</v>
      </c>
      <c r="G100" s="125">
        <v>1.5575</v>
      </c>
      <c r="H100" s="84"/>
    </row>
    <row r="101" spans="1:8" s="83" customFormat="1" ht="15">
      <c r="A101" s="94">
        <v>3.69</v>
      </c>
      <c r="B101" s="95">
        <v>3147</v>
      </c>
      <c r="C101" s="96">
        <v>9.28</v>
      </c>
      <c r="D101" s="96">
        <v>47.19</v>
      </c>
      <c r="E101" s="96">
        <v>0.332</v>
      </c>
      <c r="F101" s="118">
        <v>0.335</v>
      </c>
      <c r="G101" s="125">
        <v>1.56</v>
      </c>
      <c r="H101" s="84"/>
    </row>
    <row r="102" spans="1:8" s="83" customFormat="1" ht="15">
      <c r="A102" s="94">
        <v>3.71</v>
      </c>
      <c r="B102" s="95">
        <v>3166</v>
      </c>
      <c r="C102" s="96">
        <v>9.29</v>
      </c>
      <c r="D102" s="96">
        <v>47.38</v>
      </c>
      <c r="E102" s="96">
        <v>0.332</v>
      </c>
      <c r="F102" s="118">
        <v>0.336</v>
      </c>
      <c r="G102" s="125">
        <v>1.5625</v>
      </c>
      <c r="H102" s="84"/>
    </row>
    <row r="103" spans="1:8" s="83" customFormat="1" ht="15">
      <c r="A103" s="94">
        <v>3.73</v>
      </c>
      <c r="B103" s="95">
        <v>3184</v>
      </c>
      <c r="C103" s="96">
        <v>9.3</v>
      </c>
      <c r="D103" s="96">
        <v>47.56</v>
      </c>
      <c r="E103" s="96">
        <v>0.332</v>
      </c>
      <c r="F103" s="118">
        <v>0.337</v>
      </c>
      <c r="G103" s="125">
        <v>1.565</v>
      </c>
      <c r="H103" s="84"/>
    </row>
    <row r="104" spans="1:8" s="83" customFormat="1" ht="15">
      <c r="A104" s="94">
        <v>3.75</v>
      </c>
      <c r="B104" s="95">
        <v>3203</v>
      </c>
      <c r="C104" s="96">
        <v>9.31</v>
      </c>
      <c r="D104" s="96">
        <v>47.75</v>
      </c>
      <c r="E104" s="96">
        <v>0.332</v>
      </c>
      <c r="F104" s="118">
        <v>0.338</v>
      </c>
      <c r="G104" s="125">
        <v>1.5675</v>
      </c>
      <c r="H104" s="84"/>
    </row>
    <row r="105" spans="1:8" s="83" customFormat="1" ht="15">
      <c r="A105" s="94">
        <v>3.77</v>
      </c>
      <c r="B105" s="95">
        <v>3222</v>
      </c>
      <c r="C105" s="96">
        <v>9.33</v>
      </c>
      <c r="D105" s="96">
        <v>47.95</v>
      </c>
      <c r="E105" s="96">
        <v>0.332</v>
      </c>
      <c r="F105" s="118">
        <v>0.339</v>
      </c>
      <c r="G105" s="125">
        <v>1.57</v>
      </c>
      <c r="H105" s="84"/>
    </row>
    <row r="106" spans="1:8" s="83" customFormat="1" ht="15">
      <c r="A106" s="94">
        <v>3.79</v>
      </c>
      <c r="B106" s="95">
        <v>3240</v>
      </c>
      <c r="C106" s="96">
        <v>9.34</v>
      </c>
      <c r="D106" s="96">
        <v>48.14</v>
      </c>
      <c r="E106" s="96">
        <v>0.333</v>
      </c>
      <c r="F106" s="118">
        <v>0.34</v>
      </c>
      <c r="G106" s="125">
        <v>1.5725</v>
      </c>
      <c r="H106" s="84"/>
    </row>
    <row r="107" spans="1:8" s="83" customFormat="1" ht="15">
      <c r="A107" s="94">
        <v>3.81</v>
      </c>
      <c r="B107" s="95">
        <v>3259</v>
      </c>
      <c r="C107" s="96">
        <v>9.35</v>
      </c>
      <c r="D107" s="96">
        <v>48.31</v>
      </c>
      <c r="E107" s="96">
        <v>0.333</v>
      </c>
      <c r="F107" s="118">
        <v>0.342</v>
      </c>
      <c r="G107" s="126">
        <v>1.575</v>
      </c>
      <c r="H107" s="84"/>
    </row>
    <row r="108" spans="1:8" s="83" customFormat="1" ht="15">
      <c r="A108" s="94">
        <v>3.83</v>
      </c>
      <c r="B108" s="95">
        <v>3278</v>
      </c>
      <c r="C108" s="96">
        <v>9.37</v>
      </c>
      <c r="D108" s="96">
        <v>48.5</v>
      </c>
      <c r="E108" s="96">
        <v>0.333</v>
      </c>
      <c r="F108" s="118">
        <v>0.343</v>
      </c>
      <c r="G108" s="125">
        <v>1.58</v>
      </c>
      <c r="H108" s="84"/>
    </row>
    <row r="109" spans="1:8" s="83" customFormat="1" ht="15">
      <c r="A109" s="94">
        <v>3.85</v>
      </c>
      <c r="B109" s="95">
        <v>3296</v>
      </c>
      <c r="C109" s="96">
        <v>9.38</v>
      </c>
      <c r="D109" s="96">
        <v>48.73</v>
      </c>
      <c r="E109" s="96">
        <v>0.333</v>
      </c>
      <c r="F109" s="118">
        <v>0.343</v>
      </c>
      <c r="G109" s="125">
        <v>1.585</v>
      </c>
      <c r="H109" s="84"/>
    </row>
    <row r="110" spans="1:8" s="83" customFormat="1" ht="15">
      <c r="A110" s="94">
        <v>3.87</v>
      </c>
      <c r="B110" s="95">
        <v>3315</v>
      </c>
      <c r="C110" s="96">
        <v>9.39</v>
      </c>
      <c r="D110" s="96">
        <v>48.93</v>
      </c>
      <c r="E110" s="96">
        <v>0.333</v>
      </c>
      <c r="F110" s="118">
        <v>0.344</v>
      </c>
      <c r="G110" s="125">
        <v>1.59</v>
      </c>
      <c r="H110" s="84"/>
    </row>
    <row r="111" spans="1:8" s="83" customFormat="1" ht="15">
      <c r="A111" s="94">
        <v>3.89</v>
      </c>
      <c r="B111" s="95">
        <v>3334</v>
      </c>
      <c r="C111" s="96">
        <v>9.41</v>
      </c>
      <c r="D111" s="96">
        <v>49.13</v>
      </c>
      <c r="E111" s="96">
        <v>0.333</v>
      </c>
      <c r="F111" s="118">
        <v>0.345</v>
      </c>
      <c r="G111" s="125">
        <v>1.595</v>
      </c>
      <c r="H111" s="84"/>
    </row>
    <row r="112" spans="1:8" s="83" customFormat="1" ht="15">
      <c r="A112" s="94">
        <v>3.91</v>
      </c>
      <c r="B112" s="95">
        <v>3353</v>
      </c>
      <c r="C112" s="96">
        <v>9.42</v>
      </c>
      <c r="D112" s="96">
        <v>49.33</v>
      </c>
      <c r="E112" s="96">
        <v>0.333</v>
      </c>
      <c r="F112" s="118">
        <v>0.346</v>
      </c>
      <c r="G112" s="125">
        <v>1.6</v>
      </c>
      <c r="H112" s="84"/>
    </row>
    <row r="113" spans="1:8" s="83" customFormat="1" ht="15">
      <c r="A113" s="94">
        <v>3.93</v>
      </c>
      <c r="B113" s="95">
        <v>3372</v>
      </c>
      <c r="C113" s="96">
        <v>9.43</v>
      </c>
      <c r="D113" s="96">
        <v>49.54</v>
      </c>
      <c r="E113" s="96">
        <v>0.333</v>
      </c>
      <c r="F113" s="118">
        <v>0.347</v>
      </c>
      <c r="G113" s="125">
        <v>1.605</v>
      </c>
      <c r="H113" s="84"/>
    </row>
    <row r="114" spans="1:8" s="83" customFormat="1" ht="15">
      <c r="A114" s="94">
        <v>3.95</v>
      </c>
      <c r="B114" s="95">
        <v>3390</v>
      </c>
      <c r="C114" s="96">
        <v>9.44</v>
      </c>
      <c r="D114" s="96">
        <v>49.68</v>
      </c>
      <c r="E114" s="96">
        <v>0.334</v>
      </c>
      <c r="F114" s="118">
        <v>0.349</v>
      </c>
      <c r="G114" s="125">
        <v>1.61</v>
      </c>
      <c r="H114" s="84"/>
    </row>
    <row r="115" spans="1:8" s="83" customFormat="1" ht="15">
      <c r="A115" s="94">
        <v>3.97</v>
      </c>
      <c r="B115" s="95">
        <v>3409</v>
      </c>
      <c r="C115" s="96">
        <v>9.46</v>
      </c>
      <c r="D115" s="96">
        <v>49.89</v>
      </c>
      <c r="E115" s="96">
        <v>0.334</v>
      </c>
      <c r="F115" s="118">
        <v>0.35</v>
      </c>
      <c r="G115" s="125">
        <v>1.615</v>
      </c>
      <c r="H115" s="84"/>
    </row>
    <row r="116" spans="1:8" s="83" customFormat="1" ht="15">
      <c r="A116" s="94">
        <v>3.99</v>
      </c>
      <c r="B116" s="95">
        <v>3428</v>
      </c>
      <c r="C116" s="96">
        <v>9.47</v>
      </c>
      <c r="D116" s="96">
        <v>50.1</v>
      </c>
      <c r="E116" s="96">
        <v>0.334</v>
      </c>
      <c r="F116" s="118">
        <v>0.35</v>
      </c>
      <c r="G116" s="125">
        <v>1.62</v>
      </c>
      <c r="H116" s="84"/>
    </row>
    <row r="117" spans="1:8" s="83" customFormat="1" ht="15">
      <c r="A117" s="94">
        <v>4.01</v>
      </c>
      <c r="B117" s="95">
        <v>3447</v>
      </c>
      <c r="C117" s="96">
        <v>9.48</v>
      </c>
      <c r="D117" s="96">
        <v>50.32</v>
      </c>
      <c r="E117" s="96">
        <v>0.334</v>
      </c>
      <c r="F117" s="118">
        <v>0.351</v>
      </c>
      <c r="G117" s="126">
        <v>1.625</v>
      </c>
      <c r="H117" s="84"/>
    </row>
    <row r="118" spans="1:8" s="83" customFormat="1" ht="15">
      <c r="A118" s="94">
        <v>4.03</v>
      </c>
      <c r="B118" s="95">
        <v>3466</v>
      </c>
      <c r="C118" s="96">
        <v>9.5</v>
      </c>
      <c r="D118" s="96">
        <v>50.53</v>
      </c>
      <c r="E118" s="96">
        <v>0.334</v>
      </c>
      <c r="F118" s="118">
        <v>0.352</v>
      </c>
      <c r="G118" s="125">
        <v>1.6475</v>
      </c>
      <c r="H118" s="84"/>
    </row>
    <row r="119" spans="1:8" s="83" customFormat="1" ht="15">
      <c r="A119" s="94">
        <v>4.05</v>
      </c>
      <c r="B119" s="95">
        <v>3485</v>
      </c>
      <c r="C119" s="96">
        <v>9.51</v>
      </c>
      <c r="D119" s="96">
        <v>50.75</v>
      </c>
      <c r="E119" s="96">
        <v>0.334</v>
      </c>
      <c r="F119" s="118">
        <v>0.353</v>
      </c>
      <c r="G119" s="125">
        <v>1.67</v>
      </c>
      <c r="H119" s="84"/>
    </row>
    <row r="120" spans="1:8" s="83" customFormat="1" ht="15">
      <c r="A120" s="94">
        <v>4.07</v>
      </c>
      <c r="B120" s="95">
        <v>3504</v>
      </c>
      <c r="C120" s="96">
        <v>9.52</v>
      </c>
      <c r="D120" s="96">
        <v>50.97</v>
      </c>
      <c r="E120" s="96">
        <v>0.334</v>
      </c>
      <c r="F120" s="118">
        <v>0.354</v>
      </c>
      <c r="G120" s="125">
        <v>1.6925</v>
      </c>
      <c r="H120" s="84"/>
    </row>
    <row r="121" spans="1:8" s="83" customFormat="1" ht="15">
      <c r="A121" s="94">
        <v>4.09</v>
      </c>
      <c r="B121" s="95">
        <v>3523</v>
      </c>
      <c r="C121" s="96">
        <v>9.54</v>
      </c>
      <c r="D121" s="96">
        <v>51.19</v>
      </c>
      <c r="E121" s="96">
        <v>0.334</v>
      </c>
      <c r="F121" s="118">
        <v>0.354</v>
      </c>
      <c r="G121" s="125">
        <v>1.715</v>
      </c>
      <c r="H121" s="84"/>
    </row>
    <row r="122" spans="1:8" s="83" customFormat="1" ht="15">
      <c r="A122" s="94">
        <v>4.11</v>
      </c>
      <c r="B122" s="95">
        <v>3542</v>
      </c>
      <c r="C122" s="96">
        <v>9.55</v>
      </c>
      <c r="D122" s="96">
        <v>51.5</v>
      </c>
      <c r="E122" s="96">
        <v>0.333</v>
      </c>
      <c r="F122" s="118">
        <v>0.355</v>
      </c>
      <c r="G122" s="125">
        <v>1.7375</v>
      </c>
      <c r="H122" s="84"/>
    </row>
    <row r="123" spans="1:8" s="83" customFormat="1" ht="15">
      <c r="A123" s="94">
        <v>4.13</v>
      </c>
      <c r="B123" s="95">
        <v>3561</v>
      </c>
      <c r="C123" s="96">
        <v>9.57</v>
      </c>
      <c r="D123" s="96">
        <v>51.72</v>
      </c>
      <c r="E123" s="96">
        <v>0.333</v>
      </c>
      <c r="F123" s="118">
        <v>0.355</v>
      </c>
      <c r="G123" s="125">
        <v>1.76</v>
      </c>
      <c r="H123" s="84"/>
    </row>
    <row r="124" spans="1:8" s="83" customFormat="1" ht="15">
      <c r="A124" s="94">
        <v>4.15</v>
      </c>
      <c r="B124" s="95">
        <v>3581</v>
      </c>
      <c r="C124" s="96">
        <v>9.58</v>
      </c>
      <c r="D124" s="96">
        <v>51.95</v>
      </c>
      <c r="E124" s="96">
        <v>0.333</v>
      </c>
      <c r="F124" s="118">
        <v>0.356</v>
      </c>
      <c r="G124" s="125">
        <v>1.7825</v>
      </c>
      <c r="H124" s="84"/>
    </row>
    <row r="125" spans="1:8" s="83" customFormat="1" ht="15">
      <c r="A125" s="94">
        <v>4.17</v>
      </c>
      <c r="B125" s="95">
        <v>3600</v>
      </c>
      <c r="C125" s="96">
        <v>9.59</v>
      </c>
      <c r="D125" s="96">
        <v>52.15</v>
      </c>
      <c r="E125" s="96">
        <v>0.333</v>
      </c>
      <c r="F125" s="118">
        <v>0.357</v>
      </c>
      <c r="G125" s="125">
        <v>1.805</v>
      </c>
      <c r="H125" s="84"/>
    </row>
    <row r="126" spans="1:8" s="83" customFormat="1" ht="15">
      <c r="A126" s="94">
        <v>4.19</v>
      </c>
      <c r="B126" s="95">
        <v>3619</v>
      </c>
      <c r="C126" s="96">
        <v>9.61</v>
      </c>
      <c r="D126" s="96">
        <v>52.37</v>
      </c>
      <c r="E126" s="96">
        <v>0.333</v>
      </c>
      <c r="F126" s="118">
        <v>0.358</v>
      </c>
      <c r="G126" s="125">
        <v>1.8275</v>
      </c>
      <c r="H126" s="84"/>
    </row>
    <row r="127" spans="1:8" s="83" customFormat="1" ht="15">
      <c r="A127" s="94">
        <v>4.21</v>
      </c>
      <c r="B127" s="95">
        <v>3638</v>
      </c>
      <c r="C127" s="96">
        <v>9.62</v>
      </c>
      <c r="D127" s="96">
        <v>52.58</v>
      </c>
      <c r="E127" s="96">
        <v>0.333</v>
      </c>
      <c r="F127" s="118">
        <v>0.359</v>
      </c>
      <c r="G127" s="126">
        <v>1.85</v>
      </c>
      <c r="H127" s="84"/>
    </row>
    <row r="128" spans="1:8" s="83" customFormat="1" ht="15">
      <c r="A128" s="94">
        <v>4.23</v>
      </c>
      <c r="B128" s="95">
        <v>3657</v>
      </c>
      <c r="C128" s="96">
        <v>9.63</v>
      </c>
      <c r="D128" s="96">
        <v>52.8</v>
      </c>
      <c r="E128" s="96">
        <v>0.333</v>
      </c>
      <c r="F128" s="118">
        <v>0.359</v>
      </c>
      <c r="G128" s="125">
        <v>1.855</v>
      </c>
      <c r="H128" s="84"/>
    </row>
    <row r="129" spans="1:8" s="83" customFormat="1" ht="15">
      <c r="A129" s="94">
        <v>4.25</v>
      </c>
      <c r="B129" s="95">
        <v>3677</v>
      </c>
      <c r="C129" s="96">
        <v>9.64</v>
      </c>
      <c r="D129" s="96">
        <v>52.98</v>
      </c>
      <c r="E129" s="96">
        <v>0.334</v>
      </c>
      <c r="F129" s="118">
        <v>0.36</v>
      </c>
      <c r="G129" s="125">
        <v>1.86</v>
      </c>
      <c r="H129" s="84"/>
    </row>
    <row r="130" spans="1:8" s="83" customFormat="1" ht="15">
      <c r="A130" s="94">
        <v>4.27</v>
      </c>
      <c r="B130" s="95">
        <v>3696</v>
      </c>
      <c r="C130" s="96">
        <v>9.66</v>
      </c>
      <c r="D130" s="96">
        <v>53.19</v>
      </c>
      <c r="E130" s="96">
        <v>0.334</v>
      </c>
      <c r="F130" s="118">
        <v>0.361</v>
      </c>
      <c r="G130" s="125">
        <v>1.865</v>
      </c>
      <c r="H130" s="84"/>
    </row>
    <row r="131" spans="1:8" s="83" customFormat="1" ht="15">
      <c r="A131" s="94">
        <v>4.29</v>
      </c>
      <c r="B131" s="95">
        <v>3715</v>
      </c>
      <c r="C131" s="96">
        <v>9.67</v>
      </c>
      <c r="D131" s="96">
        <v>53.38</v>
      </c>
      <c r="E131" s="96">
        <v>0.334</v>
      </c>
      <c r="F131" s="118">
        <v>0.362</v>
      </c>
      <c r="G131" s="125">
        <v>1.87</v>
      </c>
      <c r="H131" s="84"/>
    </row>
    <row r="132" spans="1:8" s="83" customFormat="1" ht="15">
      <c r="A132" s="94">
        <v>4.31</v>
      </c>
      <c r="B132" s="95">
        <v>3735</v>
      </c>
      <c r="C132" s="96">
        <v>9.68</v>
      </c>
      <c r="D132" s="96">
        <v>53.58</v>
      </c>
      <c r="E132" s="96">
        <v>0.334</v>
      </c>
      <c r="F132" s="118">
        <v>0.363</v>
      </c>
      <c r="G132" s="125">
        <v>1.875</v>
      </c>
      <c r="H132" s="84"/>
    </row>
    <row r="133" spans="1:8" s="83" customFormat="1" ht="15">
      <c r="A133" s="94">
        <v>4.33</v>
      </c>
      <c r="B133" s="95">
        <v>3754</v>
      </c>
      <c r="C133" s="96">
        <v>9.69</v>
      </c>
      <c r="D133" s="96">
        <v>53.76</v>
      </c>
      <c r="E133" s="96">
        <v>0.334</v>
      </c>
      <c r="F133" s="118">
        <v>0.364</v>
      </c>
      <c r="G133" s="125">
        <v>1.88</v>
      </c>
      <c r="H133" s="84"/>
    </row>
    <row r="134" spans="1:8" s="83" customFormat="1" ht="15">
      <c r="A134" s="94">
        <v>4.35</v>
      </c>
      <c r="B134" s="95">
        <v>3773</v>
      </c>
      <c r="C134" s="96">
        <v>9.7</v>
      </c>
      <c r="D134" s="96">
        <v>53.94</v>
      </c>
      <c r="E134" s="96">
        <v>0.335</v>
      </c>
      <c r="F134" s="118">
        <v>0.365</v>
      </c>
      <c r="G134" s="125">
        <v>1.885</v>
      </c>
      <c r="H134" s="84"/>
    </row>
    <row r="135" spans="1:8" s="83" customFormat="1" ht="15">
      <c r="A135" s="94">
        <v>4.37</v>
      </c>
      <c r="B135" s="95">
        <v>3793</v>
      </c>
      <c r="C135" s="96">
        <v>9.71</v>
      </c>
      <c r="D135" s="96">
        <v>54.12</v>
      </c>
      <c r="E135" s="96">
        <v>0.335</v>
      </c>
      <c r="F135" s="118">
        <v>0.366</v>
      </c>
      <c r="G135" s="125">
        <v>1.89</v>
      </c>
      <c r="H135" s="84"/>
    </row>
    <row r="136" spans="1:8" s="83" customFormat="1" ht="15">
      <c r="A136" s="94">
        <v>4.39</v>
      </c>
      <c r="B136" s="95">
        <v>3812</v>
      </c>
      <c r="C136" s="96">
        <v>9.73</v>
      </c>
      <c r="D136" s="96">
        <v>54.29</v>
      </c>
      <c r="E136" s="96">
        <v>0.335</v>
      </c>
      <c r="F136" s="118">
        <v>0.367</v>
      </c>
      <c r="G136" s="125">
        <v>1.895</v>
      </c>
      <c r="H136" s="84"/>
    </row>
    <row r="137" spans="1:8" s="83" customFormat="1" ht="15">
      <c r="A137" s="94">
        <v>4.41</v>
      </c>
      <c r="B137" s="95">
        <v>3832</v>
      </c>
      <c r="C137" s="96">
        <v>9.74</v>
      </c>
      <c r="D137" s="96">
        <v>54.45</v>
      </c>
      <c r="E137" s="96">
        <v>0.336</v>
      </c>
      <c r="F137" s="118">
        <v>0.368</v>
      </c>
      <c r="G137" s="126">
        <v>1.9</v>
      </c>
      <c r="H137" s="84"/>
    </row>
    <row r="138" spans="1:8" s="83" customFormat="1" ht="15">
      <c r="A138" s="94">
        <v>4.43</v>
      </c>
      <c r="B138" s="95">
        <v>3851</v>
      </c>
      <c r="C138" s="96">
        <v>9.75</v>
      </c>
      <c r="D138" s="96">
        <v>54.61</v>
      </c>
      <c r="E138" s="96">
        <v>0.336</v>
      </c>
      <c r="F138" s="118">
        <v>0.369</v>
      </c>
      <c r="G138" s="125">
        <v>1.9025</v>
      </c>
      <c r="H138" s="84"/>
    </row>
    <row r="139" spans="1:8" s="83" customFormat="1" ht="15">
      <c r="A139" s="94">
        <v>4.45</v>
      </c>
      <c r="B139" s="95">
        <v>3871</v>
      </c>
      <c r="C139" s="96">
        <v>9.75</v>
      </c>
      <c r="D139" s="96">
        <v>54.76</v>
      </c>
      <c r="E139" s="96">
        <v>0.337</v>
      </c>
      <c r="F139" s="118">
        <v>0.37</v>
      </c>
      <c r="G139" s="125">
        <v>1.905</v>
      </c>
      <c r="H139" s="84"/>
    </row>
    <row r="140" spans="1:8" s="83" customFormat="1" ht="15">
      <c r="A140" s="94">
        <v>4.47</v>
      </c>
      <c r="B140" s="95">
        <v>3890</v>
      </c>
      <c r="C140" s="96">
        <v>9.77</v>
      </c>
      <c r="D140" s="96">
        <v>54.8</v>
      </c>
      <c r="E140" s="96">
        <v>0.338</v>
      </c>
      <c r="F140" s="118">
        <v>0.372</v>
      </c>
      <c r="G140" s="125">
        <v>1.9075</v>
      </c>
      <c r="H140" s="84"/>
    </row>
    <row r="141" spans="1:8" s="83" customFormat="1" ht="15">
      <c r="A141" s="94">
        <v>4.49</v>
      </c>
      <c r="B141" s="95">
        <v>3910</v>
      </c>
      <c r="C141" s="96">
        <v>9.77</v>
      </c>
      <c r="D141" s="96">
        <v>54.91</v>
      </c>
      <c r="E141" s="96">
        <v>0.339</v>
      </c>
      <c r="F141" s="118">
        <v>0.373</v>
      </c>
      <c r="G141" s="125">
        <v>1.91</v>
      </c>
      <c r="H141" s="84"/>
    </row>
    <row r="142" spans="1:8" s="83" customFormat="1" ht="15">
      <c r="A142" s="94">
        <v>4.51</v>
      </c>
      <c r="B142" s="95">
        <v>3929</v>
      </c>
      <c r="C142" s="96">
        <v>9.78</v>
      </c>
      <c r="D142" s="96">
        <v>55.05</v>
      </c>
      <c r="E142" s="96">
        <v>0.339</v>
      </c>
      <c r="F142" s="118">
        <v>0.374</v>
      </c>
      <c r="G142" s="125">
        <v>1.9125</v>
      </c>
      <c r="H142" s="84"/>
    </row>
    <row r="143" spans="1:8" s="83" customFormat="1" ht="15">
      <c r="A143" s="94">
        <v>4.53</v>
      </c>
      <c r="B143" s="95">
        <v>3949</v>
      </c>
      <c r="C143" s="96">
        <v>9.79</v>
      </c>
      <c r="D143" s="96">
        <v>55.16</v>
      </c>
      <c r="E143" s="96">
        <v>0.34</v>
      </c>
      <c r="F143" s="118">
        <v>0.376</v>
      </c>
      <c r="G143" s="125">
        <v>1.915</v>
      </c>
      <c r="H143" s="84"/>
    </row>
    <row r="144" spans="1:8" s="83" customFormat="1" ht="15">
      <c r="A144" s="94">
        <v>4.55</v>
      </c>
      <c r="B144" s="95">
        <v>3969</v>
      </c>
      <c r="C144" s="96">
        <v>9.8</v>
      </c>
      <c r="D144" s="96">
        <v>55.29</v>
      </c>
      <c r="E144" s="96">
        <v>0.341</v>
      </c>
      <c r="F144" s="118">
        <v>0.377</v>
      </c>
      <c r="G144" s="125">
        <v>1.9175</v>
      </c>
      <c r="H144" s="84"/>
    </row>
    <row r="145" spans="1:8" s="83" customFormat="1" ht="15">
      <c r="A145" s="94">
        <v>4.57</v>
      </c>
      <c r="B145" s="95">
        <v>3988</v>
      </c>
      <c r="C145" s="96">
        <v>9.8</v>
      </c>
      <c r="D145" s="96">
        <v>55.42</v>
      </c>
      <c r="E145" s="96">
        <v>0.341</v>
      </c>
      <c r="F145" s="118">
        <v>0.378</v>
      </c>
      <c r="G145" s="125">
        <v>1.92</v>
      </c>
      <c r="H145" s="84"/>
    </row>
    <row r="146" spans="1:8" s="83" customFormat="1" ht="15">
      <c r="A146" s="94">
        <v>4.59</v>
      </c>
      <c r="B146" s="95">
        <v>4008</v>
      </c>
      <c r="C146" s="96">
        <v>9.81</v>
      </c>
      <c r="D146" s="96">
        <v>55.54</v>
      </c>
      <c r="E146" s="96">
        <v>0.342</v>
      </c>
      <c r="F146" s="118">
        <v>0.379</v>
      </c>
      <c r="G146" s="125">
        <v>1.9225</v>
      </c>
      <c r="H146" s="84"/>
    </row>
    <row r="147" spans="1:8" s="83" customFormat="1" ht="15">
      <c r="A147" s="94">
        <v>4.61</v>
      </c>
      <c r="B147" s="95">
        <v>4027</v>
      </c>
      <c r="C147" s="96">
        <v>9.82</v>
      </c>
      <c r="D147" s="96">
        <v>55.66</v>
      </c>
      <c r="E147" s="96">
        <v>0.343</v>
      </c>
      <c r="F147" s="118">
        <v>0.381</v>
      </c>
      <c r="G147" s="126">
        <v>1.925</v>
      </c>
      <c r="H147" s="84"/>
    </row>
    <row r="148" spans="1:8" s="83" customFormat="1" ht="15">
      <c r="A148" s="94">
        <v>4.63</v>
      </c>
      <c r="B148" s="95">
        <v>4047</v>
      </c>
      <c r="C148" s="96">
        <v>9.83</v>
      </c>
      <c r="D148" s="96">
        <v>55.78</v>
      </c>
      <c r="E148" s="96">
        <v>0.344</v>
      </c>
      <c r="F148" s="118">
        <v>0.382</v>
      </c>
      <c r="G148" s="125">
        <v>1.93</v>
      </c>
      <c r="H148" s="84"/>
    </row>
    <row r="149" spans="1:8" s="83" customFormat="1" ht="15">
      <c r="A149" s="94">
        <v>4.65</v>
      </c>
      <c r="B149" s="95">
        <v>4067</v>
      </c>
      <c r="C149" s="96">
        <v>9.83</v>
      </c>
      <c r="D149" s="96">
        <v>55.84</v>
      </c>
      <c r="E149" s="96">
        <v>0.344</v>
      </c>
      <c r="F149" s="118">
        <v>0.383</v>
      </c>
      <c r="G149" s="125">
        <v>1.935</v>
      </c>
      <c r="H149" s="84"/>
    </row>
    <row r="150" spans="1:8" s="83" customFormat="1" ht="15">
      <c r="A150" s="94">
        <v>4.67</v>
      </c>
      <c r="B150" s="95">
        <v>4086</v>
      </c>
      <c r="C150" s="96">
        <v>9.84</v>
      </c>
      <c r="D150" s="96">
        <v>55.95</v>
      </c>
      <c r="E150" s="96">
        <v>0.345</v>
      </c>
      <c r="F150" s="118">
        <v>0.384</v>
      </c>
      <c r="G150" s="125">
        <v>1.94</v>
      </c>
      <c r="H150" s="84"/>
    </row>
    <row r="151" spans="1:8" s="83" customFormat="1" ht="15">
      <c r="A151" s="94">
        <v>4.69</v>
      </c>
      <c r="B151" s="95">
        <v>4106</v>
      </c>
      <c r="C151" s="96">
        <v>9.85</v>
      </c>
      <c r="D151" s="96">
        <v>56.06</v>
      </c>
      <c r="E151" s="96">
        <v>0.346</v>
      </c>
      <c r="F151" s="118">
        <v>0.386</v>
      </c>
      <c r="G151" s="125">
        <v>1.945</v>
      </c>
      <c r="H151" s="84"/>
    </row>
    <row r="152" spans="1:8" s="83" customFormat="1" ht="15">
      <c r="A152" s="94">
        <v>4.71</v>
      </c>
      <c r="B152" s="95">
        <v>4126</v>
      </c>
      <c r="C152" s="96">
        <v>9.85</v>
      </c>
      <c r="D152" s="96">
        <v>56.14</v>
      </c>
      <c r="E152" s="96">
        <v>0.347</v>
      </c>
      <c r="F152" s="118">
        <v>0.387</v>
      </c>
      <c r="G152" s="125">
        <v>1.95</v>
      </c>
      <c r="H152" s="84"/>
    </row>
    <row r="153" spans="1:8" s="83" customFormat="1" ht="15">
      <c r="A153" s="94">
        <v>4.73</v>
      </c>
      <c r="B153" s="95">
        <v>4146</v>
      </c>
      <c r="C153" s="96">
        <v>9.86</v>
      </c>
      <c r="D153" s="96">
        <v>56.24</v>
      </c>
      <c r="E153" s="96">
        <v>0.348</v>
      </c>
      <c r="F153" s="118">
        <v>0.388</v>
      </c>
      <c r="G153" s="125">
        <v>1.955</v>
      </c>
      <c r="H153" s="84"/>
    </row>
    <row r="154" spans="1:8" s="83" customFormat="1" ht="15">
      <c r="A154" s="94">
        <v>4.75</v>
      </c>
      <c r="B154" s="95">
        <v>4165</v>
      </c>
      <c r="C154" s="96">
        <v>9.86</v>
      </c>
      <c r="D154" s="96">
        <v>56.33</v>
      </c>
      <c r="E154" s="96">
        <v>0.349</v>
      </c>
      <c r="F154" s="118">
        <v>0.39</v>
      </c>
      <c r="G154" s="125">
        <v>1.96</v>
      </c>
      <c r="H154" s="84"/>
    </row>
    <row r="155" spans="1:8" s="83" customFormat="1" ht="15">
      <c r="A155" s="94">
        <v>4.77</v>
      </c>
      <c r="B155" s="95">
        <v>4185</v>
      </c>
      <c r="C155" s="96">
        <v>9.87</v>
      </c>
      <c r="D155" s="96">
        <v>56.42</v>
      </c>
      <c r="E155" s="96">
        <v>0.35</v>
      </c>
      <c r="F155" s="118">
        <v>0.391</v>
      </c>
      <c r="G155" s="125">
        <v>1.965</v>
      </c>
      <c r="H155" s="84"/>
    </row>
    <row r="156" spans="1:8" s="83" customFormat="1" ht="15">
      <c r="A156" s="94">
        <v>4.79</v>
      </c>
      <c r="B156" s="95">
        <v>4205</v>
      </c>
      <c r="C156" s="96">
        <v>9.88</v>
      </c>
      <c r="D156" s="96">
        <v>56.51</v>
      </c>
      <c r="E156" s="96">
        <v>0.351</v>
      </c>
      <c r="F156" s="118">
        <v>0.392</v>
      </c>
      <c r="G156" s="125">
        <v>1.97</v>
      </c>
      <c r="H156" s="84"/>
    </row>
    <row r="157" spans="1:8" s="83" customFormat="1" ht="15">
      <c r="A157" s="94">
        <v>4.81</v>
      </c>
      <c r="B157" s="95">
        <v>4225</v>
      </c>
      <c r="C157" s="96">
        <v>9.88</v>
      </c>
      <c r="D157" s="96">
        <v>56.61</v>
      </c>
      <c r="E157" s="96">
        <v>0.352</v>
      </c>
      <c r="F157" s="118">
        <v>0.394</v>
      </c>
      <c r="G157" s="126">
        <v>1.975</v>
      </c>
      <c r="H157" s="84"/>
    </row>
    <row r="158" spans="1:8" s="83" customFormat="1" ht="15">
      <c r="A158" s="94">
        <v>4.83</v>
      </c>
      <c r="B158" s="95">
        <v>4244</v>
      </c>
      <c r="C158" s="96">
        <v>9.89</v>
      </c>
      <c r="D158" s="96">
        <v>56.71</v>
      </c>
      <c r="E158" s="96">
        <v>0.353</v>
      </c>
      <c r="F158" s="118">
        <v>0.394</v>
      </c>
      <c r="G158" s="125">
        <v>1.9775</v>
      </c>
      <c r="H158" s="84"/>
    </row>
    <row r="159" spans="1:8" s="83" customFormat="1" ht="15">
      <c r="A159" s="94">
        <v>4.85</v>
      </c>
      <c r="B159" s="95">
        <v>4264</v>
      </c>
      <c r="C159" s="96">
        <v>9.9</v>
      </c>
      <c r="D159" s="96">
        <v>56.81</v>
      </c>
      <c r="E159" s="96">
        <v>0.354</v>
      </c>
      <c r="F159" s="118">
        <v>0.396</v>
      </c>
      <c r="G159" s="125">
        <v>1.98</v>
      </c>
      <c r="H159" s="84"/>
    </row>
    <row r="160" spans="1:8" s="83" customFormat="1" ht="15">
      <c r="A160" s="94">
        <v>4.87</v>
      </c>
      <c r="B160" s="95">
        <v>4284</v>
      </c>
      <c r="C160" s="96">
        <v>9.9</v>
      </c>
      <c r="D160" s="96">
        <v>56.92</v>
      </c>
      <c r="E160" s="96">
        <v>0.355</v>
      </c>
      <c r="F160" s="118">
        <v>0.397</v>
      </c>
      <c r="G160" s="125">
        <v>1.9825</v>
      </c>
      <c r="H160" s="84"/>
    </row>
    <row r="161" spans="1:8" s="83" customFormat="1" ht="15">
      <c r="A161" s="94">
        <v>4.89</v>
      </c>
      <c r="B161" s="95">
        <v>4304</v>
      </c>
      <c r="C161" s="96">
        <v>9.91</v>
      </c>
      <c r="D161" s="96">
        <v>57.03</v>
      </c>
      <c r="E161" s="96">
        <v>0.356</v>
      </c>
      <c r="F161" s="118">
        <v>0.398</v>
      </c>
      <c r="G161" s="125">
        <v>1.985</v>
      </c>
      <c r="H161" s="84"/>
    </row>
    <row r="162" spans="1:8" s="83" customFormat="1" ht="15">
      <c r="A162" s="94">
        <v>4.91</v>
      </c>
      <c r="B162" s="95">
        <v>4324</v>
      </c>
      <c r="C162" s="96">
        <v>9.92</v>
      </c>
      <c r="D162" s="96">
        <v>57.13</v>
      </c>
      <c r="E162" s="96">
        <v>0.356</v>
      </c>
      <c r="F162" s="118">
        <v>0.4</v>
      </c>
      <c r="G162" s="125">
        <v>1.9875</v>
      </c>
      <c r="H162" s="84"/>
    </row>
    <row r="163" spans="1:8" s="83" customFormat="1" ht="15">
      <c r="A163" s="94">
        <v>4.93</v>
      </c>
      <c r="B163" s="95">
        <v>4344</v>
      </c>
      <c r="C163" s="96">
        <v>9.93</v>
      </c>
      <c r="D163" s="96">
        <v>57.24</v>
      </c>
      <c r="E163" s="96">
        <v>0.357</v>
      </c>
      <c r="F163" s="118">
        <v>0.401</v>
      </c>
      <c r="G163" s="125">
        <v>1.99</v>
      </c>
      <c r="H163" s="84"/>
    </row>
    <row r="164" spans="1:8" s="83" customFormat="1" ht="15">
      <c r="A164" s="94">
        <v>4.95</v>
      </c>
      <c r="B164" s="95">
        <v>4363</v>
      </c>
      <c r="C164" s="96">
        <v>9.93</v>
      </c>
      <c r="D164" s="96">
        <v>57.35</v>
      </c>
      <c r="E164" s="96">
        <v>0.357</v>
      </c>
      <c r="F164" s="118">
        <v>0.401</v>
      </c>
      <c r="G164" s="125">
        <v>1.9925</v>
      </c>
      <c r="H164" s="84"/>
    </row>
    <row r="165" spans="1:8" s="83" customFormat="1" ht="15">
      <c r="A165" s="94">
        <v>4.97</v>
      </c>
      <c r="B165" s="95">
        <v>4383</v>
      </c>
      <c r="C165" s="96">
        <v>9.94</v>
      </c>
      <c r="D165" s="96">
        <v>57.46</v>
      </c>
      <c r="E165" s="96">
        <v>0.358</v>
      </c>
      <c r="F165" s="118">
        <v>0.402</v>
      </c>
      <c r="G165" s="125">
        <v>1.995</v>
      </c>
      <c r="H165" s="84"/>
    </row>
    <row r="166" spans="1:8" s="83" customFormat="1" ht="15">
      <c r="A166" s="94">
        <v>4.99</v>
      </c>
      <c r="B166" s="95">
        <v>4403</v>
      </c>
      <c r="C166" s="96">
        <v>9.95</v>
      </c>
      <c r="D166" s="96">
        <v>57.58</v>
      </c>
      <c r="E166" s="96">
        <v>0.359</v>
      </c>
      <c r="F166" s="118">
        <v>0.403</v>
      </c>
      <c r="G166" s="125">
        <v>1.9975</v>
      </c>
      <c r="H166" s="84"/>
    </row>
    <row r="167" spans="1:8" s="83" customFormat="1" ht="15">
      <c r="A167" s="94">
        <v>5.01</v>
      </c>
      <c r="B167" s="95">
        <v>4423</v>
      </c>
      <c r="C167" s="96">
        <v>9.95</v>
      </c>
      <c r="D167" s="96">
        <v>57.69</v>
      </c>
      <c r="E167" s="96">
        <v>0.36</v>
      </c>
      <c r="F167" s="118">
        <v>0.404</v>
      </c>
      <c r="G167" s="126">
        <v>2</v>
      </c>
      <c r="H167" s="84"/>
    </row>
    <row r="168" spans="1:8" s="83" customFormat="1" ht="15">
      <c r="A168" s="94">
        <v>5.03</v>
      </c>
      <c r="B168" s="95">
        <v>4443</v>
      </c>
      <c r="C168" s="96">
        <v>9.96</v>
      </c>
      <c r="D168" s="96">
        <v>57.8</v>
      </c>
      <c r="E168" s="96">
        <v>0.361</v>
      </c>
      <c r="F168" s="118">
        <v>0.405</v>
      </c>
      <c r="G168" s="125">
        <v>2.005</v>
      </c>
      <c r="H168" s="84"/>
    </row>
    <row r="169" spans="1:8" s="83" customFormat="1" ht="15">
      <c r="A169" s="94">
        <v>5.05</v>
      </c>
      <c r="B169" s="95">
        <v>4463</v>
      </c>
      <c r="C169" s="96">
        <v>9.97</v>
      </c>
      <c r="D169" s="96">
        <v>57.92</v>
      </c>
      <c r="E169" s="96">
        <v>0.362</v>
      </c>
      <c r="F169" s="118">
        <v>0.406</v>
      </c>
      <c r="G169" s="125">
        <v>2.01</v>
      </c>
      <c r="H169" s="84"/>
    </row>
    <row r="170" spans="1:8" s="83" customFormat="1" ht="15">
      <c r="A170" s="94">
        <v>5.07</v>
      </c>
      <c r="B170" s="95">
        <v>4483</v>
      </c>
      <c r="C170" s="96">
        <v>9.98</v>
      </c>
      <c r="D170" s="96">
        <v>58.03</v>
      </c>
      <c r="E170" s="96">
        <v>0.363</v>
      </c>
      <c r="F170" s="118">
        <v>0.407</v>
      </c>
      <c r="G170" s="125">
        <v>2.015</v>
      </c>
      <c r="H170" s="84"/>
    </row>
    <row r="171" spans="1:8" s="83" customFormat="1" ht="15">
      <c r="A171" s="94">
        <v>5.09</v>
      </c>
      <c r="B171" s="95">
        <v>4503</v>
      </c>
      <c r="C171" s="96">
        <v>9.98</v>
      </c>
      <c r="D171" s="96">
        <v>58.15</v>
      </c>
      <c r="E171" s="96">
        <v>0.363</v>
      </c>
      <c r="F171" s="118">
        <v>0.408</v>
      </c>
      <c r="G171" s="125">
        <v>2.02</v>
      </c>
      <c r="H171" s="84"/>
    </row>
    <row r="172" spans="1:8" s="83" customFormat="1" ht="15">
      <c r="A172" s="94">
        <v>5.11</v>
      </c>
      <c r="B172" s="95">
        <v>4523</v>
      </c>
      <c r="C172" s="96">
        <v>9.99</v>
      </c>
      <c r="D172" s="96">
        <v>58.23</v>
      </c>
      <c r="E172" s="96">
        <v>0.364</v>
      </c>
      <c r="F172" s="118">
        <v>0.409</v>
      </c>
      <c r="G172" s="125">
        <v>2.025</v>
      </c>
      <c r="H172" s="84"/>
    </row>
    <row r="173" spans="1:8" s="83" customFormat="1" ht="15">
      <c r="A173" s="94">
        <v>5.13</v>
      </c>
      <c r="B173" s="95">
        <v>4543</v>
      </c>
      <c r="C173" s="96">
        <v>10</v>
      </c>
      <c r="D173" s="96">
        <v>58.34</v>
      </c>
      <c r="E173" s="96">
        <v>0.365</v>
      </c>
      <c r="F173" s="118">
        <v>0.41</v>
      </c>
      <c r="G173" s="125">
        <v>2.03</v>
      </c>
      <c r="H173" s="84"/>
    </row>
    <row r="174" spans="1:8" s="83" customFormat="1" ht="15">
      <c r="A174" s="94">
        <v>5.15</v>
      </c>
      <c r="B174" s="95">
        <v>4563</v>
      </c>
      <c r="C174" s="96">
        <v>10</v>
      </c>
      <c r="D174" s="96">
        <v>58.49</v>
      </c>
      <c r="E174" s="96">
        <v>0.366</v>
      </c>
      <c r="F174" s="118">
        <v>0.411</v>
      </c>
      <c r="G174" s="125">
        <v>2.035</v>
      </c>
      <c r="H174" s="84"/>
    </row>
    <row r="175" spans="1:8" s="83" customFormat="1" ht="15">
      <c r="A175" s="94">
        <v>5.17</v>
      </c>
      <c r="B175" s="95">
        <v>4583</v>
      </c>
      <c r="C175" s="96">
        <v>10</v>
      </c>
      <c r="D175" s="96">
        <v>58.6</v>
      </c>
      <c r="E175" s="96">
        <v>0.367</v>
      </c>
      <c r="F175" s="118">
        <v>0.412</v>
      </c>
      <c r="G175" s="125">
        <v>2.04</v>
      </c>
      <c r="H175" s="84"/>
    </row>
    <row r="176" spans="1:8" s="83" customFormat="1" ht="15">
      <c r="A176" s="94">
        <v>5.19</v>
      </c>
      <c r="B176" s="95">
        <v>4603</v>
      </c>
      <c r="C176" s="96">
        <v>10.02</v>
      </c>
      <c r="D176" s="96">
        <v>58.71</v>
      </c>
      <c r="E176" s="96">
        <v>0.368</v>
      </c>
      <c r="F176" s="118">
        <v>0.413</v>
      </c>
      <c r="G176" s="125">
        <v>2.045</v>
      </c>
      <c r="H176" s="84"/>
    </row>
    <row r="177" spans="1:8" s="83" customFormat="1" ht="15">
      <c r="A177" s="94">
        <v>5.21</v>
      </c>
      <c r="B177" s="95">
        <v>4623</v>
      </c>
      <c r="C177" s="96">
        <v>10.03</v>
      </c>
      <c r="D177" s="96">
        <v>58.82</v>
      </c>
      <c r="E177" s="96">
        <v>0.369</v>
      </c>
      <c r="F177" s="118">
        <v>0.414</v>
      </c>
      <c r="G177" s="126">
        <v>2.05</v>
      </c>
      <c r="H177" s="84"/>
    </row>
    <row r="178" spans="1:8" s="83" customFormat="1" ht="15">
      <c r="A178" s="94">
        <v>5.23</v>
      </c>
      <c r="B178" s="95">
        <v>4643</v>
      </c>
      <c r="C178" s="96">
        <v>10.03</v>
      </c>
      <c r="D178" s="96">
        <v>58.93</v>
      </c>
      <c r="E178" s="96">
        <v>0.37</v>
      </c>
      <c r="F178" s="118">
        <v>0.415</v>
      </c>
      <c r="G178" s="125">
        <v>2.0525</v>
      </c>
      <c r="H178" s="84"/>
    </row>
    <row r="179" spans="1:8" s="83" customFormat="1" ht="15">
      <c r="A179" s="94">
        <v>5.25</v>
      </c>
      <c r="B179" s="95">
        <v>4663</v>
      </c>
      <c r="C179" s="96">
        <v>10.04</v>
      </c>
      <c r="D179" s="96">
        <v>59.04</v>
      </c>
      <c r="E179" s="96">
        <v>0.371</v>
      </c>
      <c r="F179" s="118">
        <v>0.416</v>
      </c>
      <c r="G179" s="125">
        <v>2.055</v>
      </c>
      <c r="H179" s="84"/>
    </row>
    <row r="180" spans="1:8" s="83" customFormat="1" ht="15">
      <c r="A180" s="94">
        <v>5.27</v>
      </c>
      <c r="B180" s="95">
        <v>4683</v>
      </c>
      <c r="C180" s="96">
        <v>10.05</v>
      </c>
      <c r="D180" s="96">
        <v>59.15</v>
      </c>
      <c r="E180" s="96">
        <v>0.371</v>
      </c>
      <c r="F180" s="118">
        <v>0.417</v>
      </c>
      <c r="G180" s="125">
        <v>2.0575</v>
      </c>
      <c r="H180" s="84"/>
    </row>
    <row r="181" spans="1:8" s="83" customFormat="1" ht="15">
      <c r="A181" s="94">
        <v>5.29</v>
      </c>
      <c r="B181" s="95">
        <v>4703</v>
      </c>
      <c r="C181" s="96">
        <v>10.05</v>
      </c>
      <c r="D181" s="96">
        <v>59.26</v>
      </c>
      <c r="E181" s="96">
        <v>0.372</v>
      </c>
      <c r="F181" s="118">
        <v>0.418</v>
      </c>
      <c r="G181" s="125">
        <v>2.06</v>
      </c>
      <c r="H181" s="84"/>
    </row>
    <row r="182" spans="1:8" s="83" customFormat="1" ht="15">
      <c r="A182" s="94">
        <v>5.31</v>
      </c>
      <c r="B182" s="95">
        <v>4724</v>
      </c>
      <c r="C182" s="96">
        <v>10.06</v>
      </c>
      <c r="D182" s="96">
        <v>59.36</v>
      </c>
      <c r="E182" s="96">
        <v>0.373</v>
      </c>
      <c r="F182" s="118">
        <v>0.419</v>
      </c>
      <c r="G182" s="125">
        <v>2.0625</v>
      </c>
      <c r="H182" s="84"/>
    </row>
    <row r="183" spans="1:8" s="83" customFormat="1" ht="15">
      <c r="A183" s="94">
        <v>5.33</v>
      </c>
      <c r="B183" s="95">
        <v>4744</v>
      </c>
      <c r="C183" s="96">
        <v>10.07</v>
      </c>
      <c r="D183" s="96">
        <v>59.47</v>
      </c>
      <c r="E183" s="96">
        <v>0.374</v>
      </c>
      <c r="F183" s="118">
        <v>0.421</v>
      </c>
      <c r="G183" s="125">
        <v>2.065</v>
      </c>
      <c r="H183" s="84"/>
    </row>
    <row r="184" spans="1:8" s="83" customFormat="1" ht="15">
      <c r="A184" s="94">
        <v>5.35</v>
      </c>
      <c r="B184" s="95">
        <v>4764</v>
      </c>
      <c r="C184" s="96">
        <v>10.07</v>
      </c>
      <c r="D184" s="96">
        <v>59.57</v>
      </c>
      <c r="E184" s="96">
        <v>0.375</v>
      </c>
      <c r="F184" s="118">
        <v>0.422</v>
      </c>
      <c r="G184" s="125">
        <v>2.0675</v>
      </c>
      <c r="H184" s="84"/>
    </row>
    <row r="185" spans="1:8" s="83" customFormat="1" ht="15">
      <c r="A185" s="94">
        <v>5.37</v>
      </c>
      <c r="B185" s="95">
        <v>4784</v>
      </c>
      <c r="C185" s="96">
        <v>10.08</v>
      </c>
      <c r="D185" s="96">
        <v>59.68</v>
      </c>
      <c r="E185" s="96">
        <v>0.376</v>
      </c>
      <c r="F185" s="118">
        <v>0.423</v>
      </c>
      <c r="G185" s="125">
        <v>2.07</v>
      </c>
      <c r="H185" s="84"/>
    </row>
    <row r="186" spans="1:8" s="83" customFormat="1" ht="15">
      <c r="A186" s="94">
        <v>5.39</v>
      </c>
      <c r="B186" s="95">
        <v>4804</v>
      </c>
      <c r="C186" s="96">
        <v>10.08</v>
      </c>
      <c r="D186" s="96">
        <v>59.78</v>
      </c>
      <c r="E186" s="96">
        <v>0.377</v>
      </c>
      <c r="F186" s="118">
        <v>0.424</v>
      </c>
      <c r="G186" s="125">
        <v>2.0725</v>
      </c>
      <c r="H186" s="84"/>
    </row>
    <row r="187" spans="1:8" s="83" customFormat="1" ht="15">
      <c r="A187" s="94">
        <v>5.41</v>
      </c>
      <c r="B187" s="95">
        <v>4824</v>
      </c>
      <c r="C187" s="96">
        <v>10.09</v>
      </c>
      <c r="D187" s="96">
        <v>59.88</v>
      </c>
      <c r="E187" s="96">
        <v>0.378</v>
      </c>
      <c r="F187" s="118">
        <v>0.425</v>
      </c>
      <c r="G187" s="126">
        <v>2.075</v>
      </c>
      <c r="H187" s="84"/>
    </row>
    <row r="188" spans="1:8" s="83" customFormat="1" ht="15">
      <c r="A188" s="94">
        <v>5.43</v>
      </c>
      <c r="B188" s="95">
        <v>4845</v>
      </c>
      <c r="C188" s="96">
        <v>10.1</v>
      </c>
      <c r="D188" s="96">
        <v>59.99</v>
      </c>
      <c r="E188" s="96">
        <v>0.379</v>
      </c>
      <c r="F188" s="118">
        <v>0.426</v>
      </c>
      <c r="G188" s="125">
        <v>2.08</v>
      </c>
      <c r="H188" s="84"/>
    </row>
    <row r="189" spans="1:8" s="83" customFormat="1" ht="15">
      <c r="A189" s="94">
        <v>5.45</v>
      </c>
      <c r="B189" s="95">
        <v>4865</v>
      </c>
      <c r="C189" s="96">
        <v>10.1</v>
      </c>
      <c r="D189" s="96">
        <v>60.08</v>
      </c>
      <c r="E189" s="96">
        <v>0.38</v>
      </c>
      <c r="F189" s="118">
        <v>0.427</v>
      </c>
      <c r="G189" s="125">
        <v>2.085</v>
      </c>
      <c r="H189" s="84"/>
    </row>
    <row r="190" spans="1:8" s="83" customFormat="1" ht="15">
      <c r="A190" s="94">
        <v>5.47</v>
      </c>
      <c r="B190" s="95">
        <v>4885</v>
      </c>
      <c r="C190" s="96">
        <v>10.11</v>
      </c>
      <c r="D190" s="96">
        <v>60.18</v>
      </c>
      <c r="E190" s="96">
        <v>0.381</v>
      </c>
      <c r="F190" s="118">
        <v>0.428</v>
      </c>
      <c r="G190" s="125">
        <v>2.09</v>
      </c>
      <c r="H190" s="84"/>
    </row>
    <row r="191" spans="1:8" s="83" customFormat="1" ht="15">
      <c r="A191" s="94">
        <v>5.49</v>
      </c>
      <c r="B191" s="95">
        <v>4905</v>
      </c>
      <c r="C191" s="96">
        <v>10.12</v>
      </c>
      <c r="D191" s="96">
        <v>60.27</v>
      </c>
      <c r="E191" s="96">
        <v>0.382</v>
      </c>
      <c r="F191" s="118">
        <v>0.429</v>
      </c>
      <c r="G191" s="125">
        <v>2.095</v>
      </c>
      <c r="H191" s="84"/>
    </row>
    <row r="192" spans="1:8" s="83" customFormat="1" ht="15">
      <c r="A192" s="94">
        <v>5.51</v>
      </c>
      <c r="B192" s="95">
        <v>4926</v>
      </c>
      <c r="C192" s="96">
        <v>10.12</v>
      </c>
      <c r="D192" s="96">
        <v>60.37</v>
      </c>
      <c r="E192" s="96">
        <v>0.383</v>
      </c>
      <c r="F192" s="118">
        <v>0.43</v>
      </c>
      <c r="G192" s="125">
        <v>2.1</v>
      </c>
      <c r="H192" s="84"/>
    </row>
    <row r="193" spans="1:8" s="83" customFormat="1" ht="15">
      <c r="A193" s="94">
        <v>5.53</v>
      </c>
      <c r="B193" s="95">
        <v>4946</v>
      </c>
      <c r="C193" s="96">
        <v>10.13</v>
      </c>
      <c r="D193" s="96">
        <v>60.47</v>
      </c>
      <c r="E193" s="96">
        <v>0.384</v>
      </c>
      <c r="F193" s="118">
        <v>0.431</v>
      </c>
      <c r="G193" s="125">
        <v>2.105</v>
      </c>
      <c r="H193" s="84"/>
    </row>
    <row r="194" spans="1:8" s="83" customFormat="1" ht="15">
      <c r="A194" s="94">
        <v>5.55</v>
      </c>
      <c r="B194" s="95">
        <v>4966</v>
      </c>
      <c r="C194" s="96">
        <v>10.13</v>
      </c>
      <c r="D194" s="96">
        <v>60.56</v>
      </c>
      <c r="E194" s="96">
        <v>0.385</v>
      </c>
      <c r="F194" s="118">
        <v>0.432</v>
      </c>
      <c r="G194" s="125">
        <v>2.11</v>
      </c>
      <c r="H194" s="84"/>
    </row>
    <row r="195" spans="1:8" s="83" customFormat="1" ht="15">
      <c r="A195" s="94">
        <v>5.57</v>
      </c>
      <c r="B195" s="95">
        <v>4986</v>
      </c>
      <c r="C195" s="96">
        <v>10.14</v>
      </c>
      <c r="D195" s="96">
        <v>60.66</v>
      </c>
      <c r="E195" s="96">
        <v>0.386</v>
      </c>
      <c r="F195" s="118">
        <v>0.433</v>
      </c>
      <c r="G195" s="125">
        <v>2.115</v>
      </c>
      <c r="H195" s="84"/>
    </row>
    <row r="196" spans="1:8" s="83" customFormat="1" ht="15">
      <c r="A196" s="94">
        <v>5.59</v>
      </c>
      <c r="B196" s="95">
        <v>5007</v>
      </c>
      <c r="C196" s="96">
        <v>10.14</v>
      </c>
      <c r="D196" s="96">
        <v>60.75</v>
      </c>
      <c r="E196" s="96">
        <v>0.387</v>
      </c>
      <c r="F196" s="118">
        <v>0.434</v>
      </c>
      <c r="G196" s="125">
        <v>2.12</v>
      </c>
      <c r="H196" s="84"/>
    </row>
    <row r="197" spans="1:8" s="83" customFormat="1" ht="15">
      <c r="A197" s="94">
        <v>5.61</v>
      </c>
      <c r="B197" s="95">
        <v>5027</v>
      </c>
      <c r="C197" s="96">
        <v>10.15</v>
      </c>
      <c r="D197" s="96">
        <v>60.85</v>
      </c>
      <c r="E197" s="96">
        <v>0.388</v>
      </c>
      <c r="F197" s="118">
        <v>0.435</v>
      </c>
      <c r="G197" s="126">
        <v>2.125</v>
      </c>
      <c r="H197" s="84"/>
    </row>
    <row r="198" spans="1:8" s="83" customFormat="1" ht="15">
      <c r="A198" s="94">
        <v>5.63</v>
      </c>
      <c r="B198" s="95">
        <v>5047</v>
      </c>
      <c r="C198" s="96">
        <v>10.16</v>
      </c>
      <c r="D198" s="96">
        <v>60.94</v>
      </c>
      <c r="E198" s="96">
        <v>0.389</v>
      </c>
      <c r="F198" s="118">
        <v>0.436</v>
      </c>
      <c r="G198" s="125">
        <v>2.1275</v>
      </c>
      <c r="H198" s="84"/>
    </row>
    <row r="199" spans="1:8" s="83" customFormat="1" ht="15">
      <c r="A199" s="94">
        <v>5.65</v>
      </c>
      <c r="B199" s="95">
        <v>5068</v>
      </c>
      <c r="C199" s="96">
        <v>10.16</v>
      </c>
      <c r="D199" s="96">
        <v>61.04</v>
      </c>
      <c r="E199" s="96">
        <v>0.39</v>
      </c>
      <c r="F199" s="118">
        <v>0.437</v>
      </c>
      <c r="G199" s="125">
        <v>2.13</v>
      </c>
      <c r="H199" s="84"/>
    </row>
    <row r="200" spans="1:8" s="83" customFormat="1" ht="15">
      <c r="A200" s="94">
        <v>5.67</v>
      </c>
      <c r="B200" s="95">
        <v>5088</v>
      </c>
      <c r="C200" s="96">
        <v>10.17</v>
      </c>
      <c r="D200" s="96">
        <v>61.13</v>
      </c>
      <c r="E200" s="96">
        <v>0.391</v>
      </c>
      <c r="F200" s="118">
        <v>0.438</v>
      </c>
      <c r="G200" s="125">
        <v>2.1325</v>
      </c>
      <c r="H200" s="84"/>
    </row>
    <row r="201" spans="1:8" s="83" customFormat="1" ht="15">
      <c r="A201" s="94">
        <v>5.69</v>
      </c>
      <c r="B201" s="95">
        <v>5109</v>
      </c>
      <c r="C201" s="96">
        <v>10.17</v>
      </c>
      <c r="D201" s="96">
        <v>61.23</v>
      </c>
      <c r="E201" s="96">
        <v>0.391</v>
      </c>
      <c r="F201" s="118">
        <v>0.439</v>
      </c>
      <c r="G201" s="125">
        <v>2.135</v>
      </c>
      <c r="H201" s="84"/>
    </row>
    <row r="202" spans="1:12" ht="15">
      <c r="A202" s="94">
        <v>5.71</v>
      </c>
      <c r="B202" s="95">
        <v>5129</v>
      </c>
      <c r="C202" s="96">
        <v>10.18</v>
      </c>
      <c r="D202" s="96">
        <v>61.54</v>
      </c>
      <c r="E202" s="96">
        <v>0.391</v>
      </c>
      <c r="F202" s="118">
        <v>0.439</v>
      </c>
      <c r="G202" s="125">
        <v>2.1375</v>
      </c>
      <c r="H202" s="1"/>
      <c r="L202" s="80"/>
    </row>
    <row r="203" spans="1:12" ht="15">
      <c r="A203" s="94">
        <v>5.73</v>
      </c>
      <c r="B203" s="95">
        <v>5149</v>
      </c>
      <c r="C203" s="96">
        <v>10.18</v>
      </c>
      <c r="D203" s="96">
        <v>61.66</v>
      </c>
      <c r="E203" s="96">
        <v>0.392</v>
      </c>
      <c r="F203" s="118">
        <v>0.439</v>
      </c>
      <c r="G203" s="125">
        <v>2.14</v>
      </c>
      <c r="H203" s="1"/>
      <c r="L203" s="80"/>
    </row>
    <row r="204" spans="1:12" ht="15">
      <c r="A204" s="94">
        <v>5.75</v>
      </c>
      <c r="B204" s="95">
        <v>5170</v>
      </c>
      <c r="C204" s="96">
        <v>10.19</v>
      </c>
      <c r="D204" s="96">
        <v>61.73</v>
      </c>
      <c r="E204" s="96">
        <v>0.393</v>
      </c>
      <c r="F204" s="118">
        <v>0.44</v>
      </c>
      <c r="G204" s="125">
        <v>2.1425</v>
      </c>
      <c r="H204" s="1"/>
      <c r="L204" s="80"/>
    </row>
    <row r="205" spans="1:12" ht="15">
      <c r="A205" s="94">
        <v>5.77</v>
      </c>
      <c r="B205" s="95">
        <v>5190</v>
      </c>
      <c r="C205" s="96">
        <v>10.19</v>
      </c>
      <c r="D205" s="96">
        <v>61.83</v>
      </c>
      <c r="E205" s="96">
        <v>0.394</v>
      </c>
      <c r="F205" s="118">
        <v>0.442</v>
      </c>
      <c r="G205" s="125">
        <v>2.145</v>
      </c>
      <c r="H205" s="1"/>
      <c r="L205" s="80"/>
    </row>
    <row r="206" spans="1:12" ht="15">
      <c r="A206" s="94">
        <v>5.79</v>
      </c>
      <c r="B206" s="95">
        <v>5211</v>
      </c>
      <c r="C206" s="96">
        <v>10.2</v>
      </c>
      <c r="D206" s="96">
        <v>61.95</v>
      </c>
      <c r="E206" s="96">
        <v>0.395</v>
      </c>
      <c r="F206" s="118">
        <v>0.442</v>
      </c>
      <c r="G206" s="125">
        <v>2.1475</v>
      </c>
      <c r="H206" s="1"/>
      <c r="L206" s="80"/>
    </row>
    <row r="207" spans="1:12" ht="15">
      <c r="A207" s="94">
        <v>5.81</v>
      </c>
      <c r="B207" s="95">
        <v>5231</v>
      </c>
      <c r="C207" s="96">
        <v>10.2</v>
      </c>
      <c r="D207" s="96">
        <v>62.05</v>
      </c>
      <c r="E207" s="96">
        <v>0.396</v>
      </c>
      <c r="F207" s="118">
        <v>0.443</v>
      </c>
      <c r="G207" s="126">
        <v>2.15</v>
      </c>
      <c r="H207" s="1"/>
      <c r="L207" s="80"/>
    </row>
    <row r="208" spans="1:12" ht="15">
      <c r="A208" s="94">
        <v>5.83</v>
      </c>
      <c r="B208" s="95">
        <v>5251</v>
      </c>
      <c r="C208" s="96">
        <v>10.21</v>
      </c>
      <c r="D208" s="96">
        <v>62.25</v>
      </c>
      <c r="E208" s="96">
        <v>0.397</v>
      </c>
      <c r="F208" s="118">
        <v>0.444</v>
      </c>
      <c r="G208" s="125"/>
      <c r="H208" s="1"/>
      <c r="L208" s="80"/>
    </row>
    <row r="209" spans="1:12" ht="15">
      <c r="A209" s="94">
        <v>5.85</v>
      </c>
      <c r="B209" s="95"/>
      <c r="C209" s="96">
        <v>10.21</v>
      </c>
      <c r="D209" s="96">
        <v>62.4</v>
      </c>
      <c r="E209" s="96">
        <v>0.398</v>
      </c>
      <c r="F209" s="118">
        <v>0.444</v>
      </c>
      <c r="G209" s="125"/>
      <c r="H209" s="1"/>
      <c r="L209" s="80"/>
    </row>
    <row r="210" spans="1:12" ht="15">
      <c r="A210" s="94">
        <v>5.87</v>
      </c>
      <c r="B210" s="95"/>
      <c r="C210" s="96">
        <v>10.22</v>
      </c>
      <c r="D210" s="96">
        <v>62.6</v>
      </c>
      <c r="E210" s="96">
        <v>0.398</v>
      </c>
      <c r="F210" s="118">
        <v>0.445</v>
      </c>
      <c r="G210" s="125"/>
      <c r="H210" s="1"/>
      <c r="L210" s="80"/>
    </row>
    <row r="211" spans="1:12" ht="15">
      <c r="A211" s="94">
        <v>5.89</v>
      </c>
      <c r="B211" s="95"/>
      <c r="C211" s="96">
        <v>10.22</v>
      </c>
      <c r="D211" s="96">
        <v>62.8</v>
      </c>
      <c r="E211" s="96">
        <v>0.399</v>
      </c>
      <c r="F211" s="118">
        <v>0.445</v>
      </c>
      <c r="G211" s="125"/>
      <c r="H211" s="1"/>
      <c r="L211" s="80"/>
    </row>
    <row r="212" spans="1:12" ht="15">
      <c r="A212" s="94">
        <v>5.91</v>
      </c>
      <c r="B212" s="95"/>
      <c r="C212" s="96">
        <v>10.23</v>
      </c>
      <c r="D212" s="96">
        <v>63</v>
      </c>
      <c r="E212" s="96">
        <v>0.399</v>
      </c>
      <c r="F212" s="118">
        <v>0.446</v>
      </c>
      <c r="G212" s="125"/>
      <c r="H212" s="1"/>
      <c r="L212" s="80"/>
    </row>
    <row r="213" spans="1:12" ht="15">
      <c r="A213" s="94">
        <v>5.93</v>
      </c>
      <c r="B213" s="95"/>
      <c r="C213" s="96">
        <v>10.23</v>
      </c>
      <c r="D213" s="96">
        <v>63.2</v>
      </c>
      <c r="E213" s="96">
        <v>0.4</v>
      </c>
      <c r="F213" s="118">
        <v>0.446</v>
      </c>
      <c r="G213" s="125"/>
      <c r="H213" s="1"/>
      <c r="L213" s="80"/>
    </row>
    <row r="214" spans="1:12" ht="15">
      <c r="A214" s="86"/>
      <c r="B214" s="84"/>
      <c r="C214" s="84"/>
      <c r="D214" s="84"/>
      <c r="E214" s="84"/>
      <c r="F214" s="84"/>
      <c r="G214" s="84"/>
      <c r="H214" s="1"/>
      <c r="L214" s="80"/>
    </row>
    <row r="215" spans="3:12" ht="12.75">
      <c r="C215" s="1"/>
      <c r="D215" s="1"/>
      <c r="E215" s="1"/>
      <c r="F215" s="1"/>
      <c r="G215" s="1"/>
      <c r="H215" s="1"/>
      <c r="L215" s="80"/>
    </row>
    <row r="216" spans="3:12" ht="12.75">
      <c r="C216" s="1"/>
      <c r="D216" s="1"/>
      <c r="E216" s="1"/>
      <c r="F216" s="1"/>
      <c r="G216" s="1"/>
      <c r="H216" s="1"/>
      <c r="L216" s="80"/>
    </row>
    <row r="217" spans="3:12" ht="12.75">
      <c r="C217" s="1"/>
      <c r="D217" s="1"/>
      <c r="E217" s="1"/>
      <c r="F217" s="1"/>
      <c r="G217" s="1"/>
      <c r="H217" s="1"/>
      <c r="L217" s="80"/>
    </row>
    <row r="218" spans="3:12" ht="12.75">
      <c r="C218" s="1"/>
      <c r="D218" s="1"/>
      <c r="E218" s="1"/>
      <c r="F218" s="1"/>
      <c r="G218" s="1"/>
      <c r="H218" s="1"/>
      <c r="L218" s="80"/>
    </row>
    <row r="219" spans="3:12" ht="12.75">
      <c r="C219" s="1"/>
      <c r="D219" s="1"/>
      <c r="E219" s="1"/>
      <c r="F219" s="1"/>
      <c r="G219" s="1"/>
      <c r="H219" s="1"/>
      <c r="L219" s="80"/>
    </row>
    <row r="220" spans="3:12" ht="12.75">
      <c r="C220" s="1"/>
      <c r="D220" s="1"/>
      <c r="E220" s="1"/>
      <c r="F220" s="1"/>
      <c r="G220" s="1"/>
      <c r="H220" s="1"/>
      <c r="L220" s="80"/>
    </row>
    <row r="221" spans="3:12" ht="12.75">
      <c r="C221" s="1"/>
      <c r="D221" s="1"/>
      <c r="E221" s="1"/>
      <c r="F221" s="1"/>
      <c r="G221" s="1"/>
      <c r="H221" s="1"/>
      <c r="L221" s="80"/>
    </row>
    <row r="222" spans="3:12" ht="12.75">
      <c r="C222" s="1"/>
      <c r="D222" s="1"/>
      <c r="E222" s="1"/>
      <c r="F222" s="1"/>
      <c r="G222" s="1"/>
      <c r="H222" s="1"/>
      <c r="L222" s="80"/>
    </row>
    <row r="223" spans="3:12" ht="12.75">
      <c r="C223" s="1"/>
      <c r="D223" s="1"/>
      <c r="E223" s="1"/>
      <c r="F223" s="1"/>
      <c r="G223" s="1"/>
      <c r="H223" s="1"/>
      <c r="L223" s="80"/>
    </row>
    <row r="224" spans="3:12" ht="12.75">
      <c r="C224" s="1"/>
      <c r="D224" s="1"/>
      <c r="E224" s="1"/>
      <c r="F224" s="1"/>
      <c r="G224" s="1"/>
      <c r="H224" s="1"/>
      <c r="L224" s="80"/>
    </row>
    <row r="225" spans="3:12" ht="12.75">
      <c r="C225" s="1"/>
      <c r="D225" s="1"/>
      <c r="E225" s="1"/>
      <c r="F225" s="1"/>
      <c r="G225" s="1"/>
      <c r="H225" s="1"/>
      <c r="L225" s="80"/>
    </row>
    <row r="226" spans="3:12" ht="12.75">
      <c r="C226" s="1"/>
      <c r="D226" s="1"/>
      <c r="E226" s="1"/>
      <c r="F226" s="1"/>
      <c r="G226" s="1"/>
      <c r="H226" s="1"/>
      <c r="L226" s="80"/>
    </row>
    <row r="227" spans="3:12" ht="12.75">
      <c r="C227" s="1"/>
      <c r="D227" s="1"/>
      <c r="E227" s="1"/>
      <c r="F227" s="1"/>
      <c r="G227" s="1"/>
      <c r="H227" s="1"/>
      <c r="L227" s="80"/>
    </row>
    <row r="228" spans="3:12" ht="12.75">
      <c r="C228" s="1"/>
      <c r="D228" s="1"/>
      <c r="E228" s="1"/>
      <c r="F228" s="1"/>
      <c r="G228" s="1"/>
      <c r="H228" s="1"/>
      <c r="L228" s="80"/>
    </row>
    <row r="229" spans="3:12" ht="12.75">
      <c r="C229" s="1"/>
      <c r="D229" s="1"/>
      <c r="E229" s="1"/>
      <c r="F229" s="1"/>
      <c r="G229" s="1"/>
      <c r="H229" s="1"/>
      <c r="L229" s="80"/>
    </row>
    <row r="230" spans="3:12" ht="12.75">
      <c r="C230" s="1"/>
      <c r="D230" s="1"/>
      <c r="E230" s="1"/>
      <c r="F230" s="1"/>
      <c r="G230" s="1"/>
      <c r="H230" s="1"/>
      <c r="L230" s="80"/>
    </row>
    <row r="231" spans="3:12" ht="12.75">
      <c r="C231" s="1"/>
      <c r="D231" s="1"/>
      <c r="E231" s="1"/>
      <c r="F231" s="1"/>
      <c r="G231" s="1"/>
      <c r="H231" s="1"/>
      <c r="L231" s="80"/>
    </row>
    <row r="232" spans="3:12" ht="12.75">
      <c r="C232" s="1"/>
      <c r="D232" s="1"/>
      <c r="E232" s="1"/>
      <c r="F232" s="1"/>
      <c r="G232" s="1"/>
      <c r="H232" s="1"/>
      <c r="L232" s="80"/>
    </row>
    <row r="233" spans="3:12" ht="12.75">
      <c r="C233" s="1"/>
      <c r="D233" s="1"/>
      <c r="E233" s="1"/>
      <c r="F233" s="1"/>
      <c r="G233" s="1"/>
      <c r="H233" s="1"/>
      <c r="L233" s="80"/>
    </row>
    <row r="234" spans="3:12" ht="12.75">
      <c r="C234" s="1"/>
      <c r="D234" s="1"/>
      <c r="E234" s="1"/>
      <c r="F234" s="1"/>
      <c r="G234" s="1"/>
      <c r="H234" s="1"/>
      <c r="L234" s="80"/>
    </row>
    <row r="235" spans="3:12" ht="12.75">
      <c r="C235" s="1"/>
      <c r="D235" s="1"/>
      <c r="E235" s="1"/>
      <c r="F235" s="1"/>
      <c r="G235" s="1"/>
      <c r="H235" s="1"/>
      <c r="L235" s="80"/>
    </row>
    <row r="236" spans="3:12" ht="12.75">
      <c r="C236" s="1"/>
      <c r="D236" s="1"/>
      <c r="E236" s="1"/>
      <c r="F236" s="1"/>
      <c r="G236" s="1"/>
      <c r="H236" s="1"/>
      <c r="L236" s="80"/>
    </row>
    <row r="237" spans="3:12" ht="12.75">
      <c r="C237" s="1"/>
      <c r="D237" s="1"/>
      <c r="E237" s="1"/>
      <c r="F237" s="1"/>
      <c r="G237" s="1"/>
      <c r="H237" s="1"/>
      <c r="L237" s="80"/>
    </row>
    <row r="238" spans="3:12" ht="12.75">
      <c r="C238" s="1"/>
      <c r="D238" s="1"/>
      <c r="E238" s="1"/>
      <c r="F238" s="1"/>
      <c r="G238" s="1"/>
      <c r="H238" s="1"/>
      <c r="L238" s="80"/>
    </row>
    <row r="239" spans="3:12" ht="12.75">
      <c r="C239" s="1"/>
      <c r="D239" s="1"/>
      <c r="E239" s="1"/>
      <c r="F239" s="1"/>
      <c r="G239" s="1"/>
      <c r="H239" s="1"/>
      <c r="L239" s="80"/>
    </row>
    <row r="240" spans="3:12" ht="12.75">
      <c r="C240" s="1"/>
      <c r="D240" s="1"/>
      <c r="E240" s="1"/>
      <c r="F240" s="1"/>
      <c r="G240" s="1"/>
      <c r="H240" s="1"/>
      <c r="L240" s="80"/>
    </row>
    <row r="241" spans="3:12" ht="12.75">
      <c r="C241" s="1"/>
      <c r="D241" s="1"/>
      <c r="E241" s="1"/>
      <c r="F241" s="1"/>
      <c r="G241" s="1"/>
      <c r="H241" s="1"/>
      <c r="L241" s="80"/>
    </row>
    <row r="242" spans="3:12" ht="12.75">
      <c r="C242" s="1"/>
      <c r="D242" s="1"/>
      <c r="E242" s="1"/>
      <c r="F242" s="1"/>
      <c r="G242" s="1"/>
      <c r="H242" s="1"/>
      <c r="L242" s="80"/>
    </row>
    <row r="243" ht="12.75">
      <c r="L243" s="80"/>
    </row>
    <row r="244" ht="12.75">
      <c r="L244" s="80"/>
    </row>
    <row r="245" ht="12.75">
      <c r="L245" s="80"/>
    </row>
    <row r="246" ht="12.75">
      <c r="L246" s="80"/>
    </row>
    <row r="247" ht="12.75">
      <c r="L247" s="80"/>
    </row>
    <row r="248" ht="12.75">
      <c r="L248" s="80"/>
    </row>
    <row r="249" ht="12.75">
      <c r="L249" s="80"/>
    </row>
    <row r="250" ht="12.75">
      <c r="L250" s="80"/>
    </row>
    <row r="251" ht="12.75">
      <c r="L251" s="80"/>
    </row>
    <row r="252" ht="12.75">
      <c r="L252" s="80"/>
    </row>
    <row r="253" ht="12.75">
      <c r="L253" s="80"/>
    </row>
    <row r="254" ht="12.75">
      <c r="L254" s="80"/>
    </row>
    <row r="255" ht="12.75">
      <c r="L255" s="80"/>
    </row>
    <row r="256" ht="12.75">
      <c r="L256" s="80"/>
    </row>
    <row r="257" ht="12.75">
      <c r="L257" s="80"/>
    </row>
    <row r="258" ht="12.75">
      <c r="L258" s="80"/>
    </row>
    <row r="259" ht="12.75">
      <c r="L259" s="80"/>
    </row>
    <row r="260" ht="12.75">
      <c r="L260" s="80"/>
    </row>
    <row r="261" ht="12.75">
      <c r="L261" s="80"/>
    </row>
    <row r="262" ht="12.75">
      <c r="L262" s="80"/>
    </row>
    <row r="263" ht="12.75">
      <c r="L263" s="80"/>
    </row>
    <row r="264" ht="12.75">
      <c r="L264" s="80"/>
    </row>
    <row r="265" ht="12.75">
      <c r="L265" s="80"/>
    </row>
    <row r="266" ht="12.75">
      <c r="L266" s="80"/>
    </row>
    <row r="267" ht="12.75">
      <c r="L267" s="80"/>
    </row>
    <row r="268" ht="12.75">
      <c r="L268" s="80"/>
    </row>
    <row r="269" ht="12.75">
      <c r="L269" s="80"/>
    </row>
    <row r="270" ht="12.75">
      <c r="L270" s="80"/>
    </row>
  </sheetData>
  <printOptions/>
  <pageMargins left="0.41" right="0.42" top="0.44" bottom="0.73" header="0.31" footer="0.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0"/>
  <sheetViews>
    <sheetView zoomScale="75" zoomScaleNormal="75" workbookViewId="0" topLeftCell="A1">
      <selection activeCell="H7" sqref="H7"/>
    </sheetView>
  </sheetViews>
  <sheetFormatPr defaultColWidth="9.140625" defaultRowHeight="12.75"/>
  <cols>
    <col min="1" max="1" width="14.8515625" style="0" customWidth="1"/>
    <col min="2" max="2" width="16.00390625" style="0" customWidth="1"/>
    <col min="3" max="3" width="12.28125" style="0" customWidth="1"/>
    <col min="4" max="4" width="11.8515625" style="0" customWidth="1"/>
    <col min="5" max="5" width="12.140625" style="0" customWidth="1"/>
    <col min="6" max="6" width="11.7109375" style="0" customWidth="1"/>
    <col min="7" max="7" width="9.00390625" style="0" customWidth="1"/>
    <col min="8" max="8" width="16.7109375" style="0" customWidth="1"/>
    <col min="9" max="9" width="11.421875" style="0" customWidth="1"/>
    <col min="10" max="10" width="11.57421875" style="0" customWidth="1"/>
    <col min="16" max="16" width="8.28125" style="0" customWidth="1"/>
    <col min="17" max="17" width="10.28125" style="0" customWidth="1"/>
  </cols>
  <sheetData>
    <row r="1" spans="1:10" s="83" customFormat="1" ht="18">
      <c r="A1" s="83" t="s">
        <v>63</v>
      </c>
      <c r="B1" s="83" t="s">
        <v>64</v>
      </c>
      <c r="C1" s="103">
        <f>DRAFT!G25</f>
        <v>4.400388601036269</v>
      </c>
      <c r="H1" s="85"/>
      <c r="I1" s="85"/>
      <c r="J1" s="85"/>
    </row>
    <row r="2" spans="1:10" s="83" customFormat="1" ht="12.75" customHeight="1">
      <c r="A2" s="84" t="s">
        <v>63</v>
      </c>
      <c r="B2" s="84" t="s">
        <v>58</v>
      </c>
      <c r="C2" s="84" t="s">
        <v>59</v>
      </c>
      <c r="D2" s="84" t="s">
        <v>60</v>
      </c>
      <c r="E2" s="84" t="s">
        <v>61</v>
      </c>
      <c r="F2" s="84" t="s">
        <v>66</v>
      </c>
      <c r="H2" s="85"/>
      <c r="I2" s="85"/>
      <c r="J2" s="85"/>
    </row>
    <row r="3" spans="1:10" s="83" customFormat="1" ht="21" customHeight="1">
      <c r="A3" s="94">
        <v>4.39</v>
      </c>
      <c r="B3" s="95">
        <v>3812</v>
      </c>
      <c r="C3" s="96">
        <v>9.73</v>
      </c>
      <c r="D3" s="96">
        <v>54.29</v>
      </c>
      <c r="E3" s="96">
        <v>0.335</v>
      </c>
      <c r="F3" s="96">
        <v>0.367</v>
      </c>
      <c r="H3" s="87"/>
      <c r="I3" s="85"/>
      <c r="J3" s="85"/>
    </row>
    <row r="4" spans="1:10" s="83" customFormat="1" ht="24" customHeight="1">
      <c r="A4" s="94">
        <v>4.41</v>
      </c>
      <c r="B4" s="95">
        <v>3832</v>
      </c>
      <c r="C4" s="96">
        <v>9.74</v>
      </c>
      <c r="D4" s="96">
        <v>54.45</v>
      </c>
      <c r="E4" s="96">
        <v>0.336</v>
      </c>
      <c r="F4" s="96">
        <v>0.368</v>
      </c>
      <c r="H4" s="87"/>
      <c r="I4" s="85"/>
      <c r="J4" s="85"/>
    </row>
    <row r="5" spans="1:10" s="83" customFormat="1" ht="31.5" customHeight="1">
      <c r="A5" s="104">
        <f>C1</f>
        <v>4.400388601036269</v>
      </c>
      <c r="B5" s="104">
        <f>(((B4-B3)*(A5-A3))/2*100)+B3</f>
        <v>3822.3886010362694</v>
      </c>
      <c r="C5" s="104">
        <f>(((C4-C3)*(A5-A3))/2*100)+C3</f>
        <v>9.735194300518135</v>
      </c>
      <c r="D5" s="104">
        <f>(((D4-D3)*(A5-A3))/2*100)+D3</f>
        <v>54.373108808290155</v>
      </c>
      <c r="E5" s="104">
        <f>(((E4-E3)*(A5-A3))/2*100)+E3</f>
        <v>0.3355194300518135</v>
      </c>
      <c r="F5" s="104">
        <f>(((F4-F3)*(A5-A3))/2*100)+F3</f>
        <v>0.3675194300518135</v>
      </c>
      <c r="H5" s="87"/>
      <c r="I5" s="85"/>
      <c r="J5" s="85"/>
    </row>
    <row r="6" spans="8:10" s="83" customFormat="1" ht="14.25">
      <c r="H6" s="87"/>
      <c r="I6" s="85"/>
      <c r="J6" s="85"/>
    </row>
    <row r="7" spans="1:10" s="83" customFormat="1" ht="18">
      <c r="A7" s="83" t="s">
        <v>67</v>
      </c>
      <c r="C7" s="114" t="s">
        <v>69</v>
      </c>
      <c r="H7" s="87"/>
      <c r="I7" s="85"/>
      <c r="J7" s="85"/>
    </row>
    <row r="8" spans="1:10" s="83" customFormat="1" ht="15" customHeight="1">
      <c r="A8" s="108">
        <f>A3+0.5</f>
        <v>4.89</v>
      </c>
      <c r="B8" s="96">
        <v>57.03</v>
      </c>
      <c r="C8" s="107"/>
      <c r="D8" s="107"/>
      <c r="E8" s="107"/>
      <c r="F8" s="107"/>
      <c r="H8" s="87"/>
      <c r="I8" s="85"/>
      <c r="J8" s="85"/>
    </row>
    <row r="9" spans="1:10" s="83" customFormat="1" ht="18">
      <c r="A9" s="108">
        <f>A4-0.5</f>
        <v>3.91</v>
      </c>
      <c r="B9" s="96">
        <v>49.33</v>
      </c>
      <c r="C9" s="107"/>
      <c r="D9" s="129"/>
      <c r="E9" s="129" t="s">
        <v>73</v>
      </c>
      <c r="F9" s="129"/>
      <c r="G9" s="123">
        <f>DRAFT!G13</f>
        <v>5</v>
      </c>
      <c r="H9" s="87"/>
      <c r="I9" s="85"/>
      <c r="J9" s="85"/>
    </row>
    <row r="10" spans="1:10" s="83" customFormat="1" ht="7.5" customHeight="1">
      <c r="A10" s="110"/>
      <c r="B10" s="110"/>
      <c r="H10" s="87"/>
      <c r="I10" s="85"/>
      <c r="J10" s="85"/>
    </row>
    <row r="11" spans="8:10" s="83" customFormat="1" ht="14.25">
      <c r="H11" s="87"/>
      <c r="I11" s="85"/>
      <c r="J11" s="85"/>
    </row>
    <row r="12" spans="8:10" s="83" customFormat="1" ht="4.5" customHeight="1" thickBot="1">
      <c r="H12" s="87"/>
      <c r="I12" s="85"/>
      <c r="J12" s="85"/>
    </row>
    <row r="13" spans="8:10" s="83" customFormat="1" ht="15" hidden="1" thickBot="1">
      <c r="H13" s="87"/>
      <c r="I13" s="85"/>
      <c r="J13" s="85"/>
    </row>
    <row r="14" spans="8:10" s="83" customFormat="1" ht="15" hidden="1" thickBot="1">
      <c r="H14" s="87"/>
      <c r="I14" s="85"/>
      <c r="J14" s="85"/>
    </row>
    <row r="15" spans="1:10" s="83" customFormat="1" ht="15" customHeight="1">
      <c r="A15" s="88" t="s">
        <v>71</v>
      </c>
      <c r="B15" s="89"/>
      <c r="C15" s="100" t="s">
        <v>59</v>
      </c>
      <c r="D15" s="100" t="s">
        <v>60</v>
      </c>
      <c r="E15" s="102" t="s">
        <v>70</v>
      </c>
      <c r="F15" s="91"/>
      <c r="G15" s="127" t="s">
        <v>72</v>
      </c>
      <c r="H15" s="87"/>
      <c r="I15" s="85"/>
      <c r="J15" s="85"/>
    </row>
    <row r="16" spans="1:10" s="83" customFormat="1" ht="15" thickBot="1">
      <c r="A16" s="90"/>
      <c r="B16" s="93"/>
      <c r="C16" s="101"/>
      <c r="D16" s="101"/>
      <c r="E16" s="92" t="s">
        <v>61</v>
      </c>
      <c r="F16" s="93" t="s">
        <v>62</v>
      </c>
      <c r="G16" s="128" t="s">
        <v>61</v>
      </c>
      <c r="H16" s="87"/>
      <c r="I16" s="85"/>
      <c r="J16" s="85"/>
    </row>
    <row r="17" spans="1:10" s="83" customFormat="1" ht="15">
      <c r="A17" s="97">
        <v>2.01</v>
      </c>
      <c r="B17" s="98">
        <v>1652</v>
      </c>
      <c r="C17" s="99">
        <v>8.65</v>
      </c>
      <c r="D17" s="99">
        <v>38.91</v>
      </c>
      <c r="E17" s="99">
        <v>0.223</v>
      </c>
      <c r="F17" s="99">
        <v>0.202</v>
      </c>
      <c r="G17" s="124">
        <v>1</v>
      </c>
      <c r="H17" s="87"/>
      <c r="I17" s="85"/>
      <c r="J17" s="85"/>
    </row>
    <row r="18" spans="1:10" s="83" customFormat="1" ht="15">
      <c r="A18" s="94">
        <v>2.03</v>
      </c>
      <c r="B18" s="95">
        <v>1669</v>
      </c>
      <c r="C18" s="96">
        <v>8.65</v>
      </c>
      <c r="D18" s="96">
        <v>38.95</v>
      </c>
      <c r="E18" s="96">
        <v>0.225</v>
      </c>
      <c r="F18" s="96">
        <v>0.204</v>
      </c>
      <c r="G18" s="125">
        <v>1</v>
      </c>
      <c r="H18" s="87"/>
      <c r="I18" s="85"/>
      <c r="J18" s="85"/>
    </row>
    <row r="19" spans="1:10" s="83" customFormat="1" ht="15">
      <c r="A19" s="94">
        <v>2.05</v>
      </c>
      <c r="B19" s="95">
        <v>1687</v>
      </c>
      <c r="C19" s="96">
        <v>8.66</v>
      </c>
      <c r="D19" s="96">
        <v>39</v>
      </c>
      <c r="E19" s="96">
        <v>0.227</v>
      </c>
      <c r="F19" s="96">
        <v>0.205</v>
      </c>
      <c r="G19" s="125">
        <v>1</v>
      </c>
      <c r="H19" s="87"/>
      <c r="I19" s="85"/>
      <c r="J19" s="85"/>
    </row>
    <row r="20" spans="1:10" s="83" customFormat="1" ht="15">
      <c r="A20" s="94">
        <v>2.07</v>
      </c>
      <c r="B20" s="95">
        <v>1704</v>
      </c>
      <c r="C20" s="96">
        <v>8.66</v>
      </c>
      <c r="D20" s="96">
        <v>39.04</v>
      </c>
      <c r="E20" s="96">
        <v>0.229</v>
      </c>
      <c r="F20" s="96">
        <v>0.207</v>
      </c>
      <c r="G20" s="125">
        <v>1</v>
      </c>
      <c r="H20" s="87"/>
      <c r="I20" s="85"/>
      <c r="J20" s="85"/>
    </row>
    <row r="21" spans="1:10" s="83" customFormat="1" ht="15">
      <c r="A21" s="94">
        <v>2.09</v>
      </c>
      <c r="B21" s="95">
        <v>1722</v>
      </c>
      <c r="C21" s="96">
        <v>8.66</v>
      </c>
      <c r="D21" s="96">
        <v>39.09</v>
      </c>
      <c r="E21" s="96">
        <v>0.231</v>
      </c>
      <c r="F21" s="96">
        <v>0.209</v>
      </c>
      <c r="G21" s="125">
        <v>1</v>
      </c>
      <c r="H21" s="87"/>
      <c r="I21" s="85"/>
      <c r="J21" s="85"/>
    </row>
    <row r="22" spans="1:10" s="83" customFormat="1" ht="15">
      <c r="A22" s="94">
        <v>2.11</v>
      </c>
      <c r="B22" s="95">
        <v>1739</v>
      </c>
      <c r="C22" s="96">
        <v>8.67</v>
      </c>
      <c r="D22" s="96">
        <v>39.13</v>
      </c>
      <c r="E22" s="96">
        <v>0.233</v>
      </c>
      <c r="F22" s="96">
        <v>0.211</v>
      </c>
      <c r="G22" s="125">
        <v>1</v>
      </c>
      <c r="H22" s="87"/>
      <c r="I22" s="85"/>
      <c r="J22" s="85"/>
    </row>
    <row r="23" spans="1:10" s="83" customFormat="1" ht="15">
      <c r="A23" s="94">
        <v>2.13</v>
      </c>
      <c r="B23" s="95">
        <v>1756</v>
      </c>
      <c r="C23" s="96">
        <v>8.67</v>
      </c>
      <c r="D23" s="96">
        <v>39.18</v>
      </c>
      <c r="E23" s="96">
        <v>0.235</v>
      </c>
      <c r="F23" s="96">
        <v>0.213</v>
      </c>
      <c r="G23" s="125">
        <v>1</v>
      </c>
      <c r="H23" s="87"/>
      <c r="I23" s="85"/>
      <c r="J23" s="85"/>
    </row>
    <row r="24" spans="1:10" s="83" customFormat="1" ht="15">
      <c r="A24" s="94">
        <v>2.15</v>
      </c>
      <c r="B24" s="95">
        <v>1774</v>
      </c>
      <c r="C24" s="96">
        <v>8.68</v>
      </c>
      <c r="D24" s="96">
        <v>39.23</v>
      </c>
      <c r="E24" s="96">
        <v>0.237</v>
      </c>
      <c r="F24" s="96">
        <v>0.215</v>
      </c>
      <c r="G24" s="125">
        <v>1</v>
      </c>
      <c r="H24" s="87"/>
      <c r="I24" s="85"/>
      <c r="J24" s="85"/>
    </row>
    <row r="25" spans="1:10" s="83" customFormat="1" ht="15">
      <c r="A25" s="94">
        <v>2.17</v>
      </c>
      <c r="B25" s="95">
        <v>1791</v>
      </c>
      <c r="C25" s="96">
        <v>8.68</v>
      </c>
      <c r="D25" s="96">
        <v>39.28</v>
      </c>
      <c r="E25" s="96">
        <v>0.239</v>
      </c>
      <c r="F25" s="96">
        <v>0.217</v>
      </c>
      <c r="G25" s="125">
        <v>1</v>
      </c>
      <c r="H25" s="87"/>
      <c r="I25" s="85"/>
      <c r="J25" s="85"/>
    </row>
    <row r="26" spans="1:10" s="83" customFormat="1" ht="15">
      <c r="A26" s="94">
        <v>2.19</v>
      </c>
      <c r="B26" s="95">
        <v>1808</v>
      </c>
      <c r="C26" s="96">
        <v>8.69</v>
      </c>
      <c r="D26" s="96">
        <v>39.32</v>
      </c>
      <c r="E26" s="96">
        <v>0.241</v>
      </c>
      <c r="F26" s="96">
        <v>0.219</v>
      </c>
      <c r="G26" s="125">
        <v>1</v>
      </c>
      <c r="H26" s="87"/>
      <c r="I26" s="85"/>
      <c r="J26" s="85"/>
    </row>
    <row r="27" spans="1:10" s="83" customFormat="1" ht="15">
      <c r="A27" s="94">
        <v>2.21</v>
      </c>
      <c r="B27" s="95">
        <v>1826</v>
      </c>
      <c r="C27" s="96">
        <v>8.69</v>
      </c>
      <c r="D27" s="96">
        <v>39.37</v>
      </c>
      <c r="E27" s="96">
        <v>0.243</v>
      </c>
      <c r="F27" s="96">
        <v>0.221</v>
      </c>
      <c r="G27" s="125">
        <v>1</v>
      </c>
      <c r="H27" s="87"/>
      <c r="I27" s="85"/>
      <c r="J27" s="85"/>
    </row>
    <row r="28" spans="1:10" s="83" customFormat="1" ht="15">
      <c r="A28" s="94">
        <v>2.23</v>
      </c>
      <c r="B28" s="95">
        <v>1843</v>
      </c>
      <c r="C28" s="96">
        <v>8.69</v>
      </c>
      <c r="D28" s="96">
        <v>39.42</v>
      </c>
      <c r="E28" s="96">
        <v>0.245</v>
      </c>
      <c r="F28" s="96">
        <v>0.223</v>
      </c>
      <c r="G28" s="125">
        <v>1</v>
      </c>
      <c r="H28" s="87"/>
      <c r="I28" s="85"/>
      <c r="J28" s="85"/>
    </row>
    <row r="29" spans="1:10" s="83" customFormat="1" ht="15">
      <c r="A29" s="94">
        <v>2.25</v>
      </c>
      <c r="B29" s="95">
        <v>1861</v>
      </c>
      <c r="C29" s="96">
        <v>8.7</v>
      </c>
      <c r="D29" s="96">
        <v>39.48</v>
      </c>
      <c r="E29" s="96">
        <v>0.247</v>
      </c>
      <c r="F29" s="96">
        <v>0.225</v>
      </c>
      <c r="G29" s="125">
        <v>1</v>
      </c>
      <c r="H29" s="87"/>
      <c r="I29" s="85"/>
      <c r="J29" s="85"/>
    </row>
    <row r="30" spans="1:10" s="83" customFormat="1" ht="15">
      <c r="A30" s="94">
        <v>2.27</v>
      </c>
      <c r="B30" s="95">
        <v>1878</v>
      </c>
      <c r="C30" s="96">
        <v>8.7</v>
      </c>
      <c r="D30" s="96">
        <v>39.53</v>
      </c>
      <c r="E30" s="96">
        <v>0.249</v>
      </c>
      <c r="F30" s="96">
        <v>0.226</v>
      </c>
      <c r="G30" s="125">
        <v>1</v>
      </c>
      <c r="H30" s="87"/>
      <c r="I30" s="85"/>
      <c r="J30" s="85"/>
    </row>
    <row r="31" spans="1:10" s="83" customFormat="1" ht="15">
      <c r="A31" s="94">
        <v>2.29</v>
      </c>
      <c r="B31" s="95">
        <v>1895</v>
      </c>
      <c r="C31" s="96">
        <v>8.71</v>
      </c>
      <c r="D31" s="96">
        <v>39.58</v>
      </c>
      <c r="E31" s="96">
        <v>0.251</v>
      </c>
      <c r="F31" s="96">
        <v>0.228</v>
      </c>
      <c r="G31" s="125">
        <v>1</v>
      </c>
      <c r="H31" s="87"/>
      <c r="I31" s="85"/>
      <c r="J31" s="85"/>
    </row>
    <row r="32" spans="1:10" s="83" customFormat="1" ht="15">
      <c r="A32" s="94">
        <v>2.31</v>
      </c>
      <c r="B32" s="95">
        <v>1913</v>
      </c>
      <c r="C32" s="96">
        <v>8.71</v>
      </c>
      <c r="D32" s="96">
        <v>39.64</v>
      </c>
      <c r="E32" s="96">
        <v>0.252</v>
      </c>
      <c r="F32" s="96">
        <v>0.23</v>
      </c>
      <c r="G32" s="125">
        <v>1.1</v>
      </c>
      <c r="H32" s="87"/>
      <c r="I32" s="85"/>
      <c r="J32" s="85"/>
    </row>
    <row r="33" spans="1:10" s="83" customFormat="1" ht="15">
      <c r="A33" s="94">
        <v>2.33</v>
      </c>
      <c r="B33" s="95">
        <v>1930</v>
      </c>
      <c r="C33" s="96">
        <v>8.72</v>
      </c>
      <c r="D33" s="96">
        <v>39.7</v>
      </c>
      <c r="E33" s="96">
        <v>0.254</v>
      </c>
      <c r="F33" s="96">
        <v>0.232</v>
      </c>
      <c r="G33" s="125">
        <v>1.1</v>
      </c>
      <c r="H33" s="87"/>
      <c r="I33" s="85"/>
      <c r="J33" s="85"/>
    </row>
    <row r="34" spans="1:10" s="83" customFormat="1" ht="15">
      <c r="A34" s="94">
        <v>2.35</v>
      </c>
      <c r="B34" s="95">
        <v>1948</v>
      </c>
      <c r="C34" s="96">
        <v>8.72</v>
      </c>
      <c r="D34" s="96">
        <v>39.75</v>
      </c>
      <c r="E34" s="96">
        <v>0.256</v>
      </c>
      <c r="F34" s="96">
        <v>0.234</v>
      </c>
      <c r="G34" s="125">
        <v>1.1</v>
      </c>
      <c r="H34" s="87"/>
      <c r="I34" s="85"/>
      <c r="J34" s="85"/>
    </row>
    <row r="35" spans="1:10" s="83" customFormat="1" ht="15">
      <c r="A35" s="94">
        <v>2.37</v>
      </c>
      <c r="B35" s="95">
        <v>1965</v>
      </c>
      <c r="C35" s="96">
        <v>8.73</v>
      </c>
      <c r="D35" s="96">
        <v>39.81</v>
      </c>
      <c r="E35" s="96">
        <v>0.258</v>
      </c>
      <c r="F35" s="96">
        <v>0.236</v>
      </c>
      <c r="G35" s="125">
        <v>1.1</v>
      </c>
      <c r="H35" s="87"/>
      <c r="I35" s="85"/>
      <c r="J35" s="85"/>
    </row>
    <row r="36" spans="1:10" s="83" customFormat="1" ht="15">
      <c r="A36" s="94">
        <v>2.39</v>
      </c>
      <c r="B36" s="95">
        <v>1983</v>
      </c>
      <c r="C36" s="96">
        <v>8.73</v>
      </c>
      <c r="D36" s="96">
        <v>39.87</v>
      </c>
      <c r="E36" s="96">
        <v>0.26</v>
      </c>
      <c r="F36" s="96">
        <v>0.238</v>
      </c>
      <c r="G36" s="125">
        <v>1.1</v>
      </c>
      <c r="H36" s="87"/>
      <c r="I36" s="85"/>
      <c r="J36" s="85"/>
    </row>
    <row r="37" spans="1:10" s="83" customFormat="1" ht="15">
      <c r="A37" s="94">
        <v>2.41</v>
      </c>
      <c r="B37" s="95">
        <v>2000</v>
      </c>
      <c r="C37" s="96">
        <v>8.74</v>
      </c>
      <c r="D37" s="96">
        <v>39.93</v>
      </c>
      <c r="E37" s="96">
        <v>0.262</v>
      </c>
      <c r="F37" s="96">
        <v>0.239</v>
      </c>
      <c r="G37" s="125">
        <v>1.1</v>
      </c>
      <c r="H37" s="87"/>
      <c r="I37" s="85"/>
      <c r="J37" s="85"/>
    </row>
    <row r="38" spans="1:10" s="83" customFormat="1" ht="15">
      <c r="A38" s="94">
        <v>2.43</v>
      </c>
      <c r="B38" s="95">
        <v>2018</v>
      </c>
      <c r="C38" s="96">
        <v>8.74</v>
      </c>
      <c r="D38" s="96">
        <v>39.98</v>
      </c>
      <c r="E38" s="96">
        <v>0.263</v>
      </c>
      <c r="F38" s="96">
        <v>0.241</v>
      </c>
      <c r="G38" s="125">
        <v>1.1</v>
      </c>
      <c r="H38" s="87"/>
      <c r="I38" s="85"/>
      <c r="J38" s="85"/>
    </row>
    <row r="39" spans="1:10" s="83" customFormat="1" ht="15">
      <c r="A39" s="94">
        <v>2.45</v>
      </c>
      <c r="B39" s="95">
        <v>2035</v>
      </c>
      <c r="C39" s="96">
        <v>8.75</v>
      </c>
      <c r="D39" s="96">
        <v>40.04</v>
      </c>
      <c r="E39" s="96">
        <v>0.265</v>
      </c>
      <c r="F39" s="96">
        <v>0.243</v>
      </c>
      <c r="G39" s="125">
        <v>1.1</v>
      </c>
      <c r="H39" s="87"/>
      <c r="I39" s="85"/>
      <c r="J39" s="85"/>
    </row>
    <row r="40" spans="1:10" s="83" customFormat="1" ht="15">
      <c r="A40" s="94">
        <v>2.47</v>
      </c>
      <c r="B40" s="95">
        <v>2053</v>
      </c>
      <c r="C40" s="96">
        <v>8.75</v>
      </c>
      <c r="D40" s="96">
        <v>40.11</v>
      </c>
      <c r="E40" s="96">
        <v>0.267</v>
      </c>
      <c r="F40" s="96">
        <v>0.245</v>
      </c>
      <c r="G40" s="125">
        <v>1.1</v>
      </c>
      <c r="H40" s="87"/>
      <c r="I40" s="85"/>
      <c r="J40" s="85"/>
    </row>
    <row r="41" spans="1:10" s="83" customFormat="1" ht="15">
      <c r="A41" s="94">
        <v>2.49</v>
      </c>
      <c r="B41" s="95">
        <v>2070</v>
      </c>
      <c r="C41" s="96">
        <v>8.76</v>
      </c>
      <c r="D41" s="96">
        <v>40.17</v>
      </c>
      <c r="E41" s="96">
        <v>0.269</v>
      </c>
      <c r="F41" s="96">
        <v>0.247</v>
      </c>
      <c r="G41" s="125">
        <v>1.1</v>
      </c>
      <c r="H41" s="87"/>
      <c r="I41" s="85"/>
      <c r="J41" s="85"/>
    </row>
    <row r="42" spans="1:10" s="83" customFormat="1" ht="15">
      <c r="A42" s="94">
        <v>2.51</v>
      </c>
      <c r="B42" s="95">
        <v>2088</v>
      </c>
      <c r="C42" s="96">
        <v>8.76</v>
      </c>
      <c r="D42" s="96">
        <v>40.23</v>
      </c>
      <c r="E42" s="96">
        <v>0.27</v>
      </c>
      <c r="F42" s="96">
        <v>0.249</v>
      </c>
      <c r="G42" s="125">
        <v>1.1</v>
      </c>
      <c r="H42" s="87"/>
      <c r="I42" s="85"/>
      <c r="J42" s="85"/>
    </row>
    <row r="43" spans="1:10" s="83" customFormat="1" ht="15">
      <c r="A43" s="94">
        <v>2.53</v>
      </c>
      <c r="B43" s="95">
        <v>2105</v>
      </c>
      <c r="C43" s="96">
        <v>8.77</v>
      </c>
      <c r="D43" s="96">
        <v>40.3</v>
      </c>
      <c r="E43" s="96">
        <v>0.272</v>
      </c>
      <c r="F43" s="96">
        <v>0.25</v>
      </c>
      <c r="G43" s="125">
        <v>1.1</v>
      </c>
      <c r="H43" s="87"/>
      <c r="I43" s="85"/>
      <c r="J43" s="85"/>
    </row>
    <row r="44" spans="1:10" s="83" customFormat="1" ht="15">
      <c r="A44" s="94">
        <v>2.55</v>
      </c>
      <c r="B44" s="95">
        <v>2123</v>
      </c>
      <c r="C44" s="96">
        <v>8.77</v>
      </c>
      <c r="D44" s="96">
        <v>40.36</v>
      </c>
      <c r="E44" s="96">
        <v>0.274</v>
      </c>
      <c r="F44" s="96">
        <v>0.252</v>
      </c>
      <c r="G44" s="125">
        <v>1.1</v>
      </c>
      <c r="H44" s="87"/>
      <c r="I44" s="85"/>
      <c r="J44" s="85"/>
    </row>
    <row r="45" spans="1:10" s="83" customFormat="1" ht="15">
      <c r="A45" s="94">
        <v>2.57</v>
      </c>
      <c r="B45" s="95">
        <v>2140</v>
      </c>
      <c r="C45" s="96">
        <v>8.78</v>
      </c>
      <c r="D45" s="96">
        <v>40.43</v>
      </c>
      <c r="E45" s="96">
        <v>0.275</v>
      </c>
      <c r="F45" s="96">
        <v>0.254</v>
      </c>
      <c r="G45" s="125">
        <v>1.1</v>
      </c>
      <c r="H45" s="87"/>
      <c r="I45" s="85"/>
      <c r="J45" s="85"/>
    </row>
    <row r="46" spans="1:10" s="83" customFormat="1" ht="15">
      <c r="A46" s="94">
        <v>2.59</v>
      </c>
      <c r="B46" s="95">
        <v>2158</v>
      </c>
      <c r="C46" s="96">
        <v>8.78</v>
      </c>
      <c r="D46" s="96">
        <v>40.5</v>
      </c>
      <c r="E46" s="96">
        <v>0.277</v>
      </c>
      <c r="F46" s="96">
        <v>0.256</v>
      </c>
      <c r="G46" s="125">
        <v>1.1</v>
      </c>
      <c r="H46" s="87"/>
      <c r="I46" s="85"/>
      <c r="J46" s="85"/>
    </row>
    <row r="47" spans="1:10" s="83" customFormat="1" ht="15">
      <c r="A47" s="94">
        <v>2.61</v>
      </c>
      <c r="B47" s="95">
        <v>2176</v>
      </c>
      <c r="C47" s="96">
        <v>8.79</v>
      </c>
      <c r="D47" s="96">
        <v>40.56</v>
      </c>
      <c r="E47" s="96">
        <v>0.279</v>
      </c>
      <c r="F47" s="96">
        <v>0.258</v>
      </c>
      <c r="G47" s="125">
        <v>1.1</v>
      </c>
      <c r="H47" s="87"/>
      <c r="I47" s="85"/>
      <c r="J47" s="85"/>
    </row>
    <row r="48" spans="1:10" s="83" customFormat="1" ht="15">
      <c r="A48" s="94">
        <v>2.63</v>
      </c>
      <c r="B48" s="95">
        <v>2193</v>
      </c>
      <c r="C48" s="96">
        <v>8.8</v>
      </c>
      <c r="D48" s="96">
        <v>40.63</v>
      </c>
      <c r="E48" s="96">
        <v>0.28</v>
      </c>
      <c r="F48" s="96">
        <v>0.259</v>
      </c>
      <c r="G48" s="125">
        <v>1.1</v>
      </c>
      <c r="H48" s="87"/>
      <c r="I48" s="85"/>
      <c r="J48" s="85"/>
    </row>
    <row r="49" spans="1:10" s="83" customFormat="1" ht="15">
      <c r="A49" s="94">
        <v>2.65</v>
      </c>
      <c r="B49" s="95">
        <v>2211</v>
      </c>
      <c r="C49" s="96">
        <v>8.8</v>
      </c>
      <c r="D49" s="96">
        <v>40.7</v>
      </c>
      <c r="E49" s="96">
        <v>0.282</v>
      </c>
      <c r="F49" s="96">
        <v>0.261</v>
      </c>
      <c r="G49" s="125">
        <v>1.1</v>
      </c>
      <c r="H49" s="87"/>
      <c r="I49" s="85"/>
      <c r="J49" s="85"/>
    </row>
    <row r="50" spans="1:10" s="83" customFormat="1" ht="15">
      <c r="A50" s="94">
        <v>2.67</v>
      </c>
      <c r="B50" s="95">
        <v>2228</v>
      </c>
      <c r="C50" s="96">
        <v>8.81</v>
      </c>
      <c r="D50" s="96">
        <v>40.77</v>
      </c>
      <c r="E50" s="96">
        <v>0.284</v>
      </c>
      <c r="F50" s="96">
        <v>0.263</v>
      </c>
      <c r="G50" s="125">
        <v>1.1</v>
      </c>
      <c r="H50" s="87"/>
      <c r="I50" s="85"/>
      <c r="J50" s="85"/>
    </row>
    <row r="51" spans="1:10" s="83" customFormat="1" ht="15">
      <c r="A51" s="94">
        <v>2.69</v>
      </c>
      <c r="B51" s="95">
        <v>2246</v>
      </c>
      <c r="C51" s="96">
        <v>8.81</v>
      </c>
      <c r="D51" s="96">
        <v>40.84</v>
      </c>
      <c r="E51" s="96">
        <v>0.285</v>
      </c>
      <c r="F51" s="96">
        <v>0.265</v>
      </c>
      <c r="G51" s="125">
        <v>1.1</v>
      </c>
      <c r="H51" s="87"/>
      <c r="I51" s="85"/>
      <c r="J51" s="85"/>
    </row>
    <row r="52" spans="1:10" s="83" customFormat="1" ht="15">
      <c r="A52" s="94">
        <v>2.71</v>
      </c>
      <c r="B52" s="95">
        <v>2264</v>
      </c>
      <c r="C52" s="96">
        <v>8.82</v>
      </c>
      <c r="D52" s="96">
        <v>40.93</v>
      </c>
      <c r="E52" s="96">
        <v>0.287</v>
      </c>
      <c r="F52" s="96">
        <v>0.266</v>
      </c>
      <c r="G52" s="125">
        <v>1.1</v>
      </c>
      <c r="H52" s="87"/>
      <c r="I52" s="85"/>
      <c r="J52" s="85"/>
    </row>
    <row r="53" spans="1:10" s="83" customFormat="1" ht="15">
      <c r="A53" s="94">
        <v>2.73</v>
      </c>
      <c r="B53" s="95">
        <v>2281</v>
      </c>
      <c r="C53" s="96">
        <v>8.83</v>
      </c>
      <c r="D53" s="96">
        <v>40.99</v>
      </c>
      <c r="E53" s="96">
        <v>0.288</v>
      </c>
      <c r="F53" s="96">
        <v>0.268</v>
      </c>
      <c r="G53" s="125">
        <v>1.1</v>
      </c>
      <c r="H53" s="87"/>
      <c r="I53" s="85"/>
      <c r="J53" s="85"/>
    </row>
    <row r="54" spans="1:10" s="83" customFormat="1" ht="15">
      <c r="A54" s="94">
        <v>2.75</v>
      </c>
      <c r="B54" s="95">
        <v>2299</v>
      </c>
      <c r="C54" s="96">
        <v>8.83</v>
      </c>
      <c r="D54" s="96">
        <v>41.07</v>
      </c>
      <c r="E54" s="96">
        <v>0.29</v>
      </c>
      <c r="F54" s="96">
        <v>0.27</v>
      </c>
      <c r="G54" s="125">
        <v>1.1</v>
      </c>
      <c r="H54" s="87"/>
      <c r="I54" s="85"/>
      <c r="J54" s="85"/>
    </row>
    <row r="55" spans="1:10" s="83" customFormat="1" ht="15">
      <c r="A55" s="94">
        <v>2.77</v>
      </c>
      <c r="B55" s="95">
        <v>2316</v>
      </c>
      <c r="C55" s="96">
        <v>8.84</v>
      </c>
      <c r="D55" s="96">
        <v>41.13</v>
      </c>
      <c r="E55" s="96">
        <v>0.292</v>
      </c>
      <c r="F55" s="96">
        <v>0.272</v>
      </c>
      <c r="G55" s="125">
        <v>1.1</v>
      </c>
      <c r="H55" s="87"/>
      <c r="I55" s="85"/>
      <c r="J55" s="85"/>
    </row>
    <row r="56" spans="1:10" s="83" customFormat="1" ht="15">
      <c r="A56" s="94">
        <v>2.79</v>
      </c>
      <c r="B56" s="95">
        <v>2334</v>
      </c>
      <c r="C56" s="96">
        <v>8.84</v>
      </c>
      <c r="D56" s="96">
        <v>41.21</v>
      </c>
      <c r="E56" s="96">
        <v>0.293</v>
      </c>
      <c r="F56" s="96">
        <v>0.273</v>
      </c>
      <c r="G56" s="125">
        <v>1.1</v>
      </c>
      <c r="H56" s="87"/>
      <c r="I56" s="85"/>
      <c r="J56" s="85"/>
    </row>
    <row r="57" spans="1:8" s="83" customFormat="1" ht="15">
      <c r="A57" s="94">
        <v>2.81</v>
      </c>
      <c r="B57" s="95">
        <v>2352</v>
      </c>
      <c r="C57" s="96">
        <v>8.85</v>
      </c>
      <c r="D57" s="96">
        <v>41.31</v>
      </c>
      <c r="E57" s="96">
        <v>0.294</v>
      </c>
      <c r="F57" s="96">
        <v>0.275</v>
      </c>
      <c r="G57" s="125">
        <v>1.1</v>
      </c>
      <c r="H57" s="84"/>
    </row>
    <row r="58" spans="1:8" s="83" customFormat="1" ht="15">
      <c r="A58" s="94">
        <v>2.83</v>
      </c>
      <c r="B58" s="95">
        <v>2370</v>
      </c>
      <c r="C58" s="96">
        <v>8.86</v>
      </c>
      <c r="D58" s="96">
        <v>41.37</v>
      </c>
      <c r="E58" s="96">
        <v>0.296</v>
      </c>
      <c r="F58" s="96">
        <v>0.277</v>
      </c>
      <c r="G58" s="125">
        <v>1.1</v>
      </c>
      <c r="H58" s="84"/>
    </row>
    <row r="59" spans="1:8" s="83" customFormat="1" ht="15">
      <c r="A59" s="94">
        <v>2.85</v>
      </c>
      <c r="B59" s="95">
        <v>2387</v>
      </c>
      <c r="C59" s="96">
        <v>8.86</v>
      </c>
      <c r="D59" s="96">
        <v>41.46</v>
      </c>
      <c r="E59" s="96">
        <v>0.297</v>
      </c>
      <c r="F59" s="96">
        <v>0.279</v>
      </c>
      <c r="G59" s="125">
        <v>1.1</v>
      </c>
      <c r="H59" s="84"/>
    </row>
    <row r="60" spans="1:8" s="83" customFormat="1" ht="15">
      <c r="A60" s="94">
        <v>2.87</v>
      </c>
      <c r="B60" s="95">
        <v>2405</v>
      </c>
      <c r="C60" s="96">
        <v>8.87</v>
      </c>
      <c r="D60" s="96">
        <v>41.52</v>
      </c>
      <c r="E60" s="96">
        <v>0.299</v>
      </c>
      <c r="F60" s="96">
        <v>0.28</v>
      </c>
      <c r="G60" s="125">
        <v>1.1</v>
      </c>
      <c r="H60" s="84"/>
    </row>
    <row r="61" spans="1:8" s="83" customFormat="1" ht="15">
      <c r="A61" s="94">
        <v>2.89</v>
      </c>
      <c r="B61" s="95">
        <v>2423</v>
      </c>
      <c r="C61" s="96">
        <v>8.87</v>
      </c>
      <c r="D61" s="96">
        <v>41.61</v>
      </c>
      <c r="E61" s="96">
        <v>0.3</v>
      </c>
      <c r="F61" s="96">
        <v>0.282</v>
      </c>
      <c r="G61" s="125">
        <v>1.1</v>
      </c>
      <c r="H61" s="84"/>
    </row>
    <row r="62" spans="1:8" s="83" customFormat="1" ht="15">
      <c r="A62" s="94">
        <v>2.91</v>
      </c>
      <c r="B62" s="95">
        <v>2441</v>
      </c>
      <c r="C62" s="96">
        <v>8.88</v>
      </c>
      <c r="D62" s="96">
        <v>41.7</v>
      </c>
      <c r="E62" s="96">
        <v>0.302</v>
      </c>
      <c r="F62" s="96">
        <v>0.284</v>
      </c>
      <c r="G62" s="125">
        <v>1.1</v>
      </c>
      <c r="H62" s="84"/>
    </row>
    <row r="63" spans="1:8" s="83" customFormat="1" ht="15">
      <c r="A63" s="94">
        <v>2.93</v>
      </c>
      <c r="B63" s="95">
        <v>2458</v>
      </c>
      <c r="C63" s="96">
        <v>8.89</v>
      </c>
      <c r="D63" s="96">
        <v>41.79</v>
      </c>
      <c r="E63" s="96">
        <v>0.303</v>
      </c>
      <c r="F63" s="96">
        <v>0.285</v>
      </c>
      <c r="G63" s="125">
        <v>1.1</v>
      </c>
      <c r="H63" s="84"/>
    </row>
    <row r="64" spans="1:8" s="83" customFormat="1" ht="15">
      <c r="A64" s="94">
        <v>2.95</v>
      </c>
      <c r="B64" s="95">
        <v>2476</v>
      </c>
      <c r="C64" s="96">
        <v>8.9</v>
      </c>
      <c r="D64" s="96">
        <v>41.89</v>
      </c>
      <c r="E64" s="96">
        <v>0.304</v>
      </c>
      <c r="F64" s="96">
        <v>0.287</v>
      </c>
      <c r="G64" s="125">
        <v>1.1</v>
      </c>
      <c r="H64" s="84"/>
    </row>
    <row r="65" spans="1:8" s="83" customFormat="1" ht="15">
      <c r="A65" s="94">
        <v>2.97</v>
      </c>
      <c r="B65" s="95">
        <v>2494</v>
      </c>
      <c r="C65" s="96">
        <v>8.9</v>
      </c>
      <c r="D65" s="96">
        <v>41.98</v>
      </c>
      <c r="E65" s="96">
        <v>0.306</v>
      </c>
      <c r="F65" s="96">
        <v>0.288</v>
      </c>
      <c r="G65" s="125">
        <v>1.1</v>
      </c>
      <c r="H65" s="84"/>
    </row>
    <row r="66" spans="1:8" s="83" customFormat="1" ht="15">
      <c r="A66" s="94">
        <v>2.99</v>
      </c>
      <c r="B66" s="95">
        <v>2512</v>
      </c>
      <c r="C66" s="96">
        <v>8.91</v>
      </c>
      <c r="D66" s="96">
        <v>42.08</v>
      </c>
      <c r="E66" s="96">
        <v>0.307</v>
      </c>
      <c r="F66" s="96">
        <v>0.29</v>
      </c>
      <c r="G66" s="125">
        <v>1.1</v>
      </c>
      <c r="H66" s="84"/>
    </row>
    <row r="67" spans="1:8" s="83" customFormat="1" ht="15">
      <c r="A67" s="94">
        <v>3.01</v>
      </c>
      <c r="B67" s="95">
        <v>2530</v>
      </c>
      <c r="C67" s="96">
        <v>8.92</v>
      </c>
      <c r="D67" s="96">
        <v>42.17</v>
      </c>
      <c r="E67" s="96">
        <v>0.308</v>
      </c>
      <c r="F67" s="96">
        <v>0.292</v>
      </c>
      <c r="G67" s="126">
        <v>1.425</v>
      </c>
      <c r="H67" s="84"/>
    </row>
    <row r="68" spans="1:8" s="83" customFormat="1" ht="15">
      <c r="A68" s="94">
        <v>3.03</v>
      </c>
      <c r="B68" s="95">
        <v>2548</v>
      </c>
      <c r="C68" s="96">
        <v>8.93</v>
      </c>
      <c r="D68" s="96">
        <v>42.27</v>
      </c>
      <c r="E68" s="96">
        <v>0.309</v>
      </c>
      <c r="F68" s="96">
        <v>0.293</v>
      </c>
      <c r="G68" s="125">
        <v>1.43</v>
      </c>
      <c r="H68" s="84"/>
    </row>
    <row r="69" spans="1:8" s="83" customFormat="1" ht="15">
      <c r="A69" s="94">
        <v>3.05</v>
      </c>
      <c r="B69" s="95">
        <v>2565</v>
      </c>
      <c r="C69" s="96">
        <v>8.93</v>
      </c>
      <c r="D69" s="96">
        <v>42.37</v>
      </c>
      <c r="E69" s="96">
        <v>0.311</v>
      </c>
      <c r="F69" s="96">
        <v>0.295</v>
      </c>
      <c r="G69" s="125">
        <v>1.435</v>
      </c>
      <c r="H69" s="84"/>
    </row>
    <row r="70" spans="1:8" s="83" customFormat="1" ht="15">
      <c r="A70" s="94">
        <v>3.07</v>
      </c>
      <c r="B70" s="95">
        <v>2583</v>
      </c>
      <c r="C70" s="96">
        <v>8.94</v>
      </c>
      <c r="D70" s="96">
        <v>42.47</v>
      </c>
      <c r="E70" s="96">
        <v>0.312</v>
      </c>
      <c r="F70" s="96">
        <v>0.296</v>
      </c>
      <c r="G70" s="125">
        <v>1.44</v>
      </c>
      <c r="H70" s="84"/>
    </row>
    <row r="71" spans="1:8" s="83" customFormat="1" ht="15">
      <c r="A71" s="94">
        <v>3.09</v>
      </c>
      <c r="B71" s="95">
        <v>2601</v>
      </c>
      <c r="C71" s="96">
        <v>8.95</v>
      </c>
      <c r="D71" s="96">
        <v>42.58</v>
      </c>
      <c r="E71" s="96">
        <v>0.313</v>
      </c>
      <c r="F71" s="96">
        <v>0.298</v>
      </c>
      <c r="G71" s="125">
        <v>1.445</v>
      </c>
      <c r="H71" s="84"/>
    </row>
    <row r="72" spans="1:8" s="83" customFormat="1" ht="15">
      <c r="A72" s="94">
        <v>3.11</v>
      </c>
      <c r="B72" s="95">
        <v>2619</v>
      </c>
      <c r="C72" s="96">
        <v>8.96</v>
      </c>
      <c r="D72" s="96">
        <v>42.68</v>
      </c>
      <c r="E72" s="96">
        <v>0.314</v>
      </c>
      <c r="F72" s="96">
        <v>0.299</v>
      </c>
      <c r="G72" s="125">
        <v>1.45</v>
      </c>
      <c r="H72" s="84"/>
    </row>
    <row r="73" spans="1:8" s="83" customFormat="1" ht="15">
      <c r="A73" s="94">
        <v>3.13</v>
      </c>
      <c r="B73" s="95">
        <v>2637</v>
      </c>
      <c r="C73" s="96">
        <v>8.97</v>
      </c>
      <c r="D73" s="96">
        <v>42.79</v>
      </c>
      <c r="E73" s="96">
        <v>0.315</v>
      </c>
      <c r="F73" s="96">
        <v>0.301</v>
      </c>
      <c r="G73" s="125">
        <v>1.455</v>
      </c>
      <c r="H73" s="84"/>
    </row>
    <row r="74" spans="1:8" s="83" customFormat="1" ht="15">
      <c r="A74" s="94">
        <v>3.15</v>
      </c>
      <c r="B74" s="95">
        <v>2655</v>
      </c>
      <c r="C74" s="96">
        <v>8.97</v>
      </c>
      <c r="D74" s="96">
        <v>42.9</v>
      </c>
      <c r="E74" s="96">
        <v>0.316</v>
      </c>
      <c r="F74" s="96">
        <v>0.303</v>
      </c>
      <c r="G74" s="125">
        <v>1.46</v>
      </c>
      <c r="H74" s="84"/>
    </row>
    <row r="75" spans="1:8" s="83" customFormat="1" ht="15">
      <c r="A75" s="94">
        <v>3.17</v>
      </c>
      <c r="B75" s="95">
        <v>2673</v>
      </c>
      <c r="C75" s="96">
        <v>8.98</v>
      </c>
      <c r="D75" s="96">
        <v>43.02</v>
      </c>
      <c r="E75" s="96">
        <v>0.317</v>
      </c>
      <c r="F75" s="96">
        <v>0.304</v>
      </c>
      <c r="G75" s="125">
        <v>1.465</v>
      </c>
      <c r="H75" s="84"/>
    </row>
    <row r="76" spans="1:8" s="83" customFormat="1" ht="15">
      <c r="A76" s="94">
        <v>3.19</v>
      </c>
      <c r="B76" s="95">
        <v>2691</v>
      </c>
      <c r="C76" s="96">
        <v>8.99</v>
      </c>
      <c r="D76" s="96">
        <v>43.14</v>
      </c>
      <c r="E76" s="96">
        <v>0.318</v>
      </c>
      <c r="F76" s="96">
        <v>0.305</v>
      </c>
      <c r="G76" s="125">
        <v>1.47</v>
      </c>
      <c r="H76" s="84"/>
    </row>
    <row r="77" spans="1:8" s="83" customFormat="1" ht="15">
      <c r="A77" s="94">
        <v>3.21</v>
      </c>
      <c r="B77" s="95">
        <v>2709</v>
      </c>
      <c r="C77" s="96">
        <v>9</v>
      </c>
      <c r="D77" s="96">
        <v>43.27</v>
      </c>
      <c r="E77" s="96">
        <v>0.319</v>
      </c>
      <c r="F77" s="96">
        <v>0.307</v>
      </c>
      <c r="G77" s="126">
        <v>1.475</v>
      </c>
      <c r="H77" s="84"/>
    </row>
    <row r="78" spans="1:8" s="83" customFormat="1" ht="15">
      <c r="A78" s="94">
        <v>3.23</v>
      </c>
      <c r="B78" s="95">
        <v>2727</v>
      </c>
      <c r="C78" s="96">
        <v>9.01</v>
      </c>
      <c r="D78" s="96">
        <v>43.39</v>
      </c>
      <c r="E78" s="96">
        <v>0.32</v>
      </c>
      <c r="F78" s="96">
        <v>0.308</v>
      </c>
      <c r="G78" s="125">
        <v>1.4775</v>
      </c>
      <c r="H78" s="84"/>
    </row>
    <row r="79" spans="1:8" s="83" customFormat="1" ht="15">
      <c r="A79" s="94">
        <v>3.25</v>
      </c>
      <c r="B79" s="95">
        <v>2745</v>
      </c>
      <c r="C79" s="96">
        <v>9.02</v>
      </c>
      <c r="D79" s="96">
        <v>43.52</v>
      </c>
      <c r="E79" s="96">
        <v>0.321</v>
      </c>
      <c r="F79" s="96">
        <v>0.31</v>
      </c>
      <c r="G79" s="125">
        <v>1.48</v>
      </c>
      <c r="H79" s="84"/>
    </row>
    <row r="80" spans="1:8" s="83" customFormat="1" ht="15">
      <c r="A80" s="94">
        <v>3.27</v>
      </c>
      <c r="B80" s="95">
        <v>2763</v>
      </c>
      <c r="C80" s="96">
        <v>9.03</v>
      </c>
      <c r="D80" s="96">
        <v>43.65</v>
      </c>
      <c r="E80" s="96">
        <v>0.322</v>
      </c>
      <c r="F80" s="96">
        <v>0.311</v>
      </c>
      <c r="G80" s="125">
        <v>1.4825</v>
      </c>
      <c r="H80" s="84"/>
    </row>
    <row r="81" spans="1:8" s="83" customFormat="1" ht="15">
      <c r="A81" s="94">
        <v>3.29</v>
      </c>
      <c r="B81" s="95">
        <v>2781</v>
      </c>
      <c r="C81" s="96">
        <v>9.04</v>
      </c>
      <c r="D81" s="96">
        <v>43.78</v>
      </c>
      <c r="E81" s="96">
        <v>0.323</v>
      </c>
      <c r="F81" s="96">
        <v>0.312</v>
      </c>
      <c r="G81" s="125">
        <v>1.485</v>
      </c>
      <c r="H81" s="84"/>
    </row>
    <row r="82" spans="1:8" s="83" customFormat="1" ht="15">
      <c r="A82" s="94">
        <v>3.31</v>
      </c>
      <c r="B82" s="95">
        <v>2799</v>
      </c>
      <c r="C82" s="96">
        <v>9.05</v>
      </c>
      <c r="D82" s="96">
        <v>43.92</v>
      </c>
      <c r="E82" s="96">
        <v>0.324</v>
      </c>
      <c r="F82" s="96">
        <v>0.314</v>
      </c>
      <c r="G82" s="125">
        <v>1.4875</v>
      </c>
      <c r="H82" s="84"/>
    </row>
    <row r="83" spans="1:8" s="83" customFormat="1" ht="15">
      <c r="A83" s="94">
        <v>3.33</v>
      </c>
      <c r="B83" s="95">
        <v>2817</v>
      </c>
      <c r="C83" s="96">
        <v>9.06</v>
      </c>
      <c r="D83" s="96">
        <v>44.07</v>
      </c>
      <c r="E83" s="96">
        <v>0.324</v>
      </c>
      <c r="F83" s="96">
        <v>0.315</v>
      </c>
      <c r="G83" s="125">
        <v>1.49</v>
      </c>
      <c r="H83" s="84"/>
    </row>
    <row r="84" spans="1:8" s="83" customFormat="1" ht="15">
      <c r="A84" s="94">
        <v>3.35</v>
      </c>
      <c r="B84" s="95">
        <v>2835</v>
      </c>
      <c r="C84" s="96">
        <v>9.07</v>
      </c>
      <c r="D84" s="96">
        <v>44.22</v>
      </c>
      <c r="E84" s="96">
        <v>0.325</v>
      </c>
      <c r="F84" s="96">
        <v>0.316</v>
      </c>
      <c r="G84" s="125">
        <v>1.4925</v>
      </c>
      <c r="H84" s="84"/>
    </row>
    <row r="85" spans="1:8" s="83" customFormat="1" ht="15">
      <c r="A85" s="94">
        <v>3.37</v>
      </c>
      <c r="B85" s="95">
        <v>2854</v>
      </c>
      <c r="C85" s="96">
        <v>9.08</v>
      </c>
      <c r="D85" s="96">
        <v>44.37</v>
      </c>
      <c r="E85" s="96">
        <v>0.326</v>
      </c>
      <c r="F85" s="96">
        <v>0.318</v>
      </c>
      <c r="G85" s="125">
        <v>1.495</v>
      </c>
      <c r="H85" s="84"/>
    </row>
    <row r="86" spans="1:8" s="83" customFormat="1" ht="15">
      <c r="A86" s="94">
        <v>3.39</v>
      </c>
      <c r="B86" s="95">
        <v>2872</v>
      </c>
      <c r="C86" s="96">
        <v>9.09</v>
      </c>
      <c r="D86" s="96">
        <v>44.53</v>
      </c>
      <c r="E86" s="96">
        <v>0.326</v>
      </c>
      <c r="F86" s="96">
        <v>0.319</v>
      </c>
      <c r="G86" s="125">
        <v>1.4975</v>
      </c>
      <c r="H86" s="84"/>
    </row>
    <row r="87" spans="1:8" s="83" customFormat="1" ht="15">
      <c r="A87" s="94">
        <v>3.41</v>
      </c>
      <c r="B87" s="95">
        <v>2890</v>
      </c>
      <c r="C87" s="96">
        <v>9.11</v>
      </c>
      <c r="D87" s="96">
        <v>44.69</v>
      </c>
      <c r="E87" s="96">
        <v>0.327</v>
      </c>
      <c r="F87" s="96">
        <v>0.32</v>
      </c>
      <c r="G87" s="126">
        <v>1.5</v>
      </c>
      <c r="H87" s="84"/>
    </row>
    <row r="88" spans="1:8" s="83" customFormat="1" ht="15">
      <c r="A88" s="94">
        <v>3.43</v>
      </c>
      <c r="B88" s="95">
        <v>2908</v>
      </c>
      <c r="C88" s="96">
        <v>9.12</v>
      </c>
      <c r="D88" s="96">
        <v>44.86</v>
      </c>
      <c r="E88" s="96">
        <v>0.327</v>
      </c>
      <c r="F88" s="96">
        <v>0.321</v>
      </c>
      <c r="G88" s="125">
        <v>1.505</v>
      </c>
      <c r="H88" s="84"/>
    </row>
    <row r="89" spans="1:8" s="83" customFormat="1" ht="15">
      <c r="A89" s="94">
        <v>3.45</v>
      </c>
      <c r="B89" s="95">
        <v>2926</v>
      </c>
      <c r="C89" s="96">
        <v>9.13</v>
      </c>
      <c r="D89" s="96">
        <v>45.03</v>
      </c>
      <c r="E89" s="96">
        <v>0.328</v>
      </c>
      <c r="F89" s="96">
        <v>0.322</v>
      </c>
      <c r="G89" s="125">
        <v>1.51</v>
      </c>
      <c r="H89" s="84"/>
    </row>
    <row r="90" spans="1:8" s="83" customFormat="1" ht="15">
      <c r="A90" s="94">
        <v>3.47</v>
      </c>
      <c r="B90" s="95">
        <v>2945</v>
      </c>
      <c r="C90" s="96">
        <v>9.14</v>
      </c>
      <c r="D90" s="96">
        <v>45.2</v>
      </c>
      <c r="E90" s="96">
        <v>0.328</v>
      </c>
      <c r="F90" s="96">
        <v>0.323</v>
      </c>
      <c r="G90" s="125">
        <v>1.515</v>
      </c>
      <c r="H90" s="84"/>
    </row>
    <row r="91" spans="1:8" s="83" customFormat="1" ht="15">
      <c r="A91" s="94">
        <v>3.49</v>
      </c>
      <c r="B91" s="95">
        <v>2963</v>
      </c>
      <c r="C91" s="96">
        <v>9.15</v>
      </c>
      <c r="D91" s="96">
        <v>45.38</v>
      </c>
      <c r="E91" s="96">
        <v>0.328</v>
      </c>
      <c r="F91" s="96">
        <v>0.325</v>
      </c>
      <c r="G91" s="125">
        <v>1.52</v>
      </c>
      <c r="H91" s="84"/>
    </row>
    <row r="92" spans="1:8" s="83" customFormat="1" ht="15">
      <c r="A92" s="94">
        <v>3.51</v>
      </c>
      <c r="B92" s="95">
        <v>2981</v>
      </c>
      <c r="C92" s="96">
        <v>9.17</v>
      </c>
      <c r="D92" s="96">
        <v>45.51</v>
      </c>
      <c r="E92" s="96">
        <v>0.329</v>
      </c>
      <c r="F92" s="96">
        <v>0.326</v>
      </c>
      <c r="G92" s="125">
        <v>1.525</v>
      </c>
      <c r="H92" s="84"/>
    </row>
    <row r="93" spans="1:8" s="83" customFormat="1" ht="15">
      <c r="A93" s="94">
        <v>3.53</v>
      </c>
      <c r="B93" s="95">
        <v>3000</v>
      </c>
      <c r="C93" s="96">
        <v>9.18</v>
      </c>
      <c r="D93" s="96">
        <v>45.73</v>
      </c>
      <c r="E93" s="96">
        <v>0.329</v>
      </c>
      <c r="F93" s="96">
        <v>0.327</v>
      </c>
      <c r="G93" s="125">
        <v>1.53</v>
      </c>
      <c r="H93" s="84"/>
    </row>
    <row r="94" spans="1:8" s="83" customFormat="1" ht="15">
      <c r="A94" s="94">
        <v>3.55</v>
      </c>
      <c r="B94" s="95">
        <v>3018</v>
      </c>
      <c r="C94" s="96">
        <v>9.19</v>
      </c>
      <c r="D94" s="96">
        <v>45.9</v>
      </c>
      <c r="E94" s="96">
        <v>0.33</v>
      </c>
      <c r="F94" s="96">
        <v>0.328</v>
      </c>
      <c r="G94" s="125">
        <v>1.535</v>
      </c>
      <c r="H94" s="84"/>
    </row>
    <row r="95" spans="1:8" s="83" customFormat="1" ht="15">
      <c r="A95" s="94">
        <v>3.57</v>
      </c>
      <c r="B95" s="95">
        <v>3036</v>
      </c>
      <c r="C95" s="96">
        <v>9.2</v>
      </c>
      <c r="D95" s="96">
        <v>46.08</v>
      </c>
      <c r="E95" s="96">
        <v>0.33</v>
      </c>
      <c r="F95" s="96">
        <v>0.329</v>
      </c>
      <c r="G95" s="125">
        <v>1.54</v>
      </c>
      <c r="H95" s="84"/>
    </row>
    <row r="96" spans="1:8" s="83" customFormat="1" ht="15">
      <c r="A96" s="94">
        <v>3.59</v>
      </c>
      <c r="B96" s="95">
        <v>3055</v>
      </c>
      <c r="C96" s="96">
        <v>9.21</v>
      </c>
      <c r="D96" s="96">
        <v>46.27</v>
      </c>
      <c r="E96" s="96">
        <v>0.33</v>
      </c>
      <c r="F96" s="96">
        <v>0.33</v>
      </c>
      <c r="G96" s="125">
        <v>1.545</v>
      </c>
      <c r="H96" s="84"/>
    </row>
    <row r="97" spans="1:8" s="83" customFormat="1" ht="15">
      <c r="A97" s="94">
        <v>3.61</v>
      </c>
      <c r="B97" s="95">
        <v>3073</v>
      </c>
      <c r="C97" s="96">
        <v>9.23</v>
      </c>
      <c r="D97" s="96">
        <v>46.45</v>
      </c>
      <c r="E97" s="96">
        <v>0.33</v>
      </c>
      <c r="F97" s="96">
        <v>0.331</v>
      </c>
      <c r="G97" s="126">
        <v>1.55</v>
      </c>
      <c r="H97" s="84"/>
    </row>
    <row r="98" spans="1:8" s="83" customFormat="1" ht="15">
      <c r="A98" s="94">
        <v>3.63</v>
      </c>
      <c r="B98" s="95">
        <v>3092</v>
      </c>
      <c r="C98" s="96">
        <v>9.24</v>
      </c>
      <c r="D98" s="96">
        <v>46.64</v>
      </c>
      <c r="E98" s="96">
        <v>0.331</v>
      </c>
      <c r="F98" s="96">
        <v>0.332</v>
      </c>
      <c r="G98" s="125">
        <v>1.5525</v>
      </c>
      <c r="H98" s="84"/>
    </row>
    <row r="99" spans="1:8" s="83" customFormat="1" ht="15">
      <c r="A99" s="94">
        <v>3.65</v>
      </c>
      <c r="B99" s="95">
        <v>3110</v>
      </c>
      <c r="C99" s="96">
        <v>9.25</v>
      </c>
      <c r="D99" s="96">
        <v>46.82</v>
      </c>
      <c r="E99" s="96">
        <v>0.331</v>
      </c>
      <c r="F99" s="96">
        <v>0.333</v>
      </c>
      <c r="G99" s="125">
        <v>1.555</v>
      </c>
      <c r="H99" s="84"/>
    </row>
    <row r="100" spans="1:8" s="83" customFormat="1" ht="15">
      <c r="A100" s="94">
        <v>3.67</v>
      </c>
      <c r="B100" s="95">
        <v>3129</v>
      </c>
      <c r="C100" s="96">
        <v>9.26</v>
      </c>
      <c r="D100" s="96">
        <v>47</v>
      </c>
      <c r="E100" s="96">
        <v>0.331</v>
      </c>
      <c r="F100" s="96">
        <v>0.334</v>
      </c>
      <c r="G100" s="125">
        <v>1.5575</v>
      </c>
      <c r="H100" s="84"/>
    </row>
    <row r="101" spans="1:8" s="83" customFormat="1" ht="15">
      <c r="A101" s="94">
        <v>3.69</v>
      </c>
      <c r="B101" s="95">
        <v>3147</v>
      </c>
      <c r="C101" s="96">
        <v>9.28</v>
      </c>
      <c r="D101" s="96">
        <v>47.19</v>
      </c>
      <c r="E101" s="96">
        <v>0.332</v>
      </c>
      <c r="F101" s="96">
        <v>0.335</v>
      </c>
      <c r="G101" s="125">
        <v>1.56</v>
      </c>
      <c r="H101" s="84"/>
    </row>
    <row r="102" spans="1:8" s="83" customFormat="1" ht="15">
      <c r="A102" s="94">
        <v>3.71</v>
      </c>
      <c r="B102" s="95">
        <v>3166</v>
      </c>
      <c r="C102" s="96">
        <v>9.29</v>
      </c>
      <c r="D102" s="96">
        <v>47.38</v>
      </c>
      <c r="E102" s="96">
        <v>0.332</v>
      </c>
      <c r="F102" s="96">
        <v>0.336</v>
      </c>
      <c r="G102" s="125">
        <v>1.5625</v>
      </c>
      <c r="H102" s="84"/>
    </row>
    <row r="103" spans="1:8" s="83" customFormat="1" ht="15">
      <c r="A103" s="94">
        <v>3.73</v>
      </c>
      <c r="B103" s="95">
        <v>3184</v>
      </c>
      <c r="C103" s="96">
        <v>9.3</v>
      </c>
      <c r="D103" s="96">
        <v>47.56</v>
      </c>
      <c r="E103" s="96">
        <v>0.332</v>
      </c>
      <c r="F103" s="96">
        <v>0.337</v>
      </c>
      <c r="G103" s="125">
        <v>1.565</v>
      </c>
      <c r="H103" s="84"/>
    </row>
    <row r="104" spans="1:8" s="83" customFormat="1" ht="15">
      <c r="A104" s="94">
        <v>3.75</v>
      </c>
      <c r="B104" s="95">
        <v>3203</v>
      </c>
      <c r="C104" s="96">
        <v>9.31</v>
      </c>
      <c r="D104" s="96">
        <v>47.75</v>
      </c>
      <c r="E104" s="96">
        <v>0.332</v>
      </c>
      <c r="F104" s="96">
        <v>0.338</v>
      </c>
      <c r="G104" s="125">
        <v>1.5675</v>
      </c>
      <c r="H104" s="84"/>
    </row>
    <row r="105" spans="1:8" s="83" customFormat="1" ht="15">
      <c r="A105" s="94">
        <v>3.77</v>
      </c>
      <c r="B105" s="95">
        <v>3222</v>
      </c>
      <c r="C105" s="96">
        <v>9.33</v>
      </c>
      <c r="D105" s="96">
        <v>47.95</v>
      </c>
      <c r="E105" s="96">
        <v>0.332</v>
      </c>
      <c r="F105" s="96">
        <v>0.339</v>
      </c>
      <c r="G105" s="125">
        <v>1.57</v>
      </c>
      <c r="H105" s="84"/>
    </row>
    <row r="106" spans="1:8" s="83" customFormat="1" ht="15">
      <c r="A106" s="94">
        <v>3.79</v>
      </c>
      <c r="B106" s="95">
        <v>3240</v>
      </c>
      <c r="C106" s="96">
        <v>9.34</v>
      </c>
      <c r="D106" s="96">
        <v>48.14</v>
      </c>
      <c r="E106" s="96">
        <v>0.333</v>
      </c>
      <c r="F106" s="96">
        <v>0.34</v>
      </c>
      <c r="G106" s="125">
        <v>1.5725</v>
      </c>
      <c r="H106" s="84"/>
    </row>
    <row r="107" spans="1:8" s="83" customFormat="1" ht="15">
      <c r="A107" s="94">
        <v>3.81</v>
      </c>
      <c r="B107" s="95">
        <v>3259</v>
      </c>
      <c r="C107" s="96">
        <v>9.35</v>
      </c>
      <c r="D107" s="96">
        <v>48.31</v>
      </c>
      <c r="E107" s="96">
        <v>0.333</v>
      </c>
      <c r="F107" s="96">
        <v>0.342</v>
      </c>
      <c r="G107" s="126">
        <v>1.575</v>
      </c>
      <c r="H107" s="84"/>
    </row>
    <row r="108" spans="1:8" s="83" customFormat="1" ht="15">
      <c r="A108" s="94">
        <v>3.83</v>
      </c>
      <c r="B108" s="95">
        <v>3278</v>
      </c>
      <c r="C108" s="96">
        <v>9.37</v>
      </c>
      <c r="D108" s="96">
        <v>48.5</v>
      </c>
      <c r="E108" s="96">
        <v>0.333</v>
      </c>
      <c r="F108" s="96">
        <v>0.343</v>
      </c>
      <c r="G108" s="125">
        <v>1.58</v>
      </c>
      <c r="H108" s="84"/>
    </row>
    <row r="109" spans="1:8" s="83" customFormat="1" ht="15">
      <c r="A109" s="94">
        <v>3.85</v>
      </c>
      <c r="B109" s="95">
        <v>3296</v>
      </c>
      <c r="C109" s="96">
        <v>9.38</v>
      </c>
      <c r="D109" s="96">
        <v>48.73</v>
      </c>
      <c r="E109" s="96">
        <v>0.333</v>
      </c>
      <c r="F109" s="96">
        <v>0.343</v>
      </c>
      <c r="G109" s="125">
        <v>1.585</v>
      </c>
      <c r="H109" s="84"/>
    </row>
    <row r="110" spans="1:8" s="83" customFormat="1" ht="15">
      <c r="A110" s="94">
        <v>3.87</v>
      </c>
      <c r="B110" s="95">
        <v>3315</v>
      </c>
      <c r="C110" s="96">
        <v>9.39</v>
      </c>
      <c r="D110" s="96">
        <v>48.93</v>
      </c>
      <c r="E110" s="96">
        <v>0.333</v>
      </c>
      <c r="F110" s="96">
        <v>0.344</v>
      </c>
      <c r="G110" s="125">
        <v>1.59</v>
      </c>
      <c r="H110" s="84"/>
    </row>
    <row r="111" spans="1:8" s="83" customFormat="1" ht="15">
      <c r="A111" s="94">
        <v>3.89</v>
      </c>
      <c r="B111" s="95">
        <v>3334</v>
      </c>
      <c r="C111" s="96">
        <v>9.41</v>
      </c>
      <c r="D111" s="96">
        <v>49.13</v>
      </c>
      <c r="E111" s="96">
        <v>0.333</v>
      </c>
      <c r="F111" s="96">
        <v>0.345</v>
      </c>
      <c r="G111" s="125">
        <v>1.595</v>
      </c>
      <c r="H111" s="84"/>
    </row>
    <row r="112" spans="1:8" s="83" customFormat="1" ht="15">
      <c r="A112" s="94">
        <v>3.91</v>
      </c>
      <c r="B112" s="95">
        <v>3353</v>
      </c>
      <c r="C112" s="96">
        <v>9.42</v>
      </c>
      <c r="D112" s="96">
        <v>49.33</v>
      </c>
      <c r="E112" s="96">
        <v>0.333</v>
      </c>
      <c r="F112" s="96">
        <v>0.346</v>
      </c>
      <c r="G112" s="125">
        <v>1.6</v>
      </c>
      <c r="H112" s="84"/>
    </row>
    <row r="113" spans="1:8" s="83" customFormat="1" ht="15">
      <c r="A113" s="94">
        <v>3.93</v>
      </c>
      <c r="B113" s="95">
        <v>3372</v>
      </c>
      <c r="C113" s="96">
        <v>9.43</v>
      </c>
      <c r="D113" s="96">
        <v>49.54</v>
      </c>
      <c r="E113" s="96">
        <v>0.333</v>
      </c>
      <c r="F113" s="96">
        <v>0.347</v>
      </c>
      <c r="G113" s="125">
        <v>1.605</v>
      </c>
      <c r="H113" s="84"/>
    </row>
    <row r="114" spans="1:8" s="83" customFormat="1" ht="15">
      <c r="A114" s="94">
        <v>3.95</v>
      </c>
      <c r="B114" s="95">
        <v>3390</v>
      </c>
      <c r="C114" s="96">
        <v>9.44</v>
      </c>
      <c r="D114" s="96">
        <v>49.68</v>
      </c>
      <c r="E114" s="96">
        <v>0.334</v>
      </c>
      <c r="F114" s="96">
        <v>0.349</v>
      </c>
      <c r="G114" s="125">
        <v>1.61</v>
      </c>
      <c r="H114" s="84"/>
    </row>
    <row r="115" spans="1:8" s="83" customFormat="1" ht="15">
      <c r="A115" s="94">
        <v>3.97</v>
      </c>
      <c r="B115" s="95">
        <v>3409</v>
      </c>
      <c r="C115" s="96">
        <v>9.46</v>
      </c>
      <c r="D115" s="96">
        <v>49.89</v>
      </c>
      <c r="E115" s="96">
        <v>0.334</v>
      </c>
      <c r="F115" s="96">
        <v>0.35</v>
      </c>
      <c r="G115" s="125">
        <v>1.615</v>
      </c>
      <c r="H115" s="84"/>
    </row>
    <row r="116" spans="1:8" s="83" customFormat="1" ht="15">
      <c r="A116" s="94">
        <v>3.99</v>
      </c>
      <c r="B116" s="95">
        <v>3428</v>
      </c>
      <c r="C116" s="96">
        <v>9.47</v>
      </c>
      <c r="D116" s="96">
        <v>50.1</v>
      </c>
      <c r="E116" s="96">
        <v>0.334</v>
      </c>
      <c r="F116" s="96">
        <v>0.35</v>
      </c>
      <c r="G116" s="125">
        <v>1.62</v>
      </c>
      <c r="H116" s="84"/>
    </row>
    <row r="117" spans="1:8" s="83" customFormat="1" ht="15">
      <c r="A117" s="94">
        <v>4.01</v>
      </c>
      <c r="B117" s="95">
        <v>3447</v>
      </c>
      <c r="C117" s="96">
        <v>9.48</v>
      </c>
      <c r="D117" s="96">
        <v>50.32</v>
      </c>
      <c r="E117" s="96">
        <v>0.334</v>
      </c>
      <c r="F117" s="96">
        <v>0.351</v>
      </c>
      <c r="G117" s="126">
        <v>1.625</v>
      </c>
      <c r="H117" s="84"/>
    </row>
    <row r="118" spans="1:8" s="83" customFormat="1" ht="15">
      <c r="A118" s="94">
        <v>4.03</v>
      </c>
      <c r="B118" s="95">
        <v>3466</v>
      </c>
      <c r="C118" s="96">
        <v>9.5</v>
      </c>
      <c r="D118" s="96">
        <v>50.53</v>
      </c>
      <c r="E118" s="96">
        <v>0.334</v>
      </c>
      <c r="F118" s="96">
        <v>0.352</v>
      </c>
      <c r="G118" s="125">
        <v>1.6475</v>
      </c>
      <c r="H118" s="84"/>
    </row>
    <row r="119" spans="1:8" s="83" customFormat="1" ht="15">
      <c r="A119" s="94">
        <v>4.05</v>
      </c>
      <c r="B119" s="95">
        <v>3485</v>
      </c>
      <c r="C119" s="96">
        <v>9.51</v>
      </c>
      <c r="D119" s="96">
        <v>50.75</v>
      </c>
      <c r="E119" s="96">
        <v>0.334</v>
      </c>
      <c r="F119" s="96">
        <v>0.353</v>
      </c>
      <c r="G119" s="125">
        <v>1.67</v>
      </c>
      <c r="H119" s="84"/>
    </row>
    <row r="120" spans="1:8" s="83" customFormat="1" ht="15">
      <c r="A120" s="94">
        <v>4.07</v>
      </c>
      <c r="B120" s="95">
        <v>3504</v>
      </c>
      <c r="C120" s="96">
        <v>9.52</v>
      </c>
      <c r="D120" s="96">
        <v>50.97</v>
      </c>
      <c r="E120" s="96">
        <v>0.334</v>
      </c>
      <c r="F120" s="96">
        <v>0.354</v>
      </c>
      <c r="G120" s="125">
        <v>1.6925</v>
      </c>
      <c r="H120" s="84"/>
    </row>
    <row r="121" spans="1:8" s="83" customFormat="1" ht="15">
      <c r="A121" s="94">
        <v>4.09</v>
      </c>
      <c r="B121" s="95">
        <v>3523</v>
      </c>
      <c r="C121" s="96">
        <v>9.54</v>
      </c>
      <c r="D121" s="96">
        <v>51.19</v>
      </c>
      <c r="E121" s="96">
        <v>0.334</v>
      </c>
      <c r="F121" s="96">
        <v>0.354</v>
      </c>
      <c r="G121" s="125">
        <v>1.715</v>
      </c>
      <c r="H121" s="84"/>
    </row>
    <row r="122" spans="1:8" s="83" customFormat="1" ht="15">
      <c r="A122" s="94">
        <v>4.11</v>
      </c>
      <c r="B122" s="95">
        <v>3542</v>
      </c>
      <c r="C122" s="96">
        <v>9.55</v>
      </c>
      <c r="D122" s="96">
        <v>51.5</v>
      </c>
      <c r="E122" s="96">
        <v>0.333</v>
      </c>
      <c r="F122" s="96">
        <v>0.355</v>
      </c>
      <c r="G122" s="125">
        <v>1.7375</v>
      </c>
      <c r="H122" s="84"/>
    </row>
    <row r="123" spans="1:8" s="83" customFormat="1" ht="15">
      <c r="A123" s="94">
        <v>4.13</v>
      </c>
      <c r="B123" s="95">
        <v>3561</v>
      </c>
      <c r="C123" s="96">
        <v>9.57</v>
      </c>
      <c r="D123" s="96">
        <v>51.72</v>
      </c>
      <c r="E123" s="96">
        <v>0.333</v>
      </c>
      <c r="F123" s="96">
        <v>0.355</v>
      </c>
      <c r="G123" s="125">
        <v>1.76</v>
      </c>
      <c r="H123" s="84"/>
    </row>
    <row r="124" spans="1:8" s="83" customFormat="1" ht="15">
      <c r="A124" s="94">
        <v>4.15</v>
      </c>
      <c r="B124" s="95">
        <v>3581</v>
      </c>
      <c r="C124" s="96">
        <v>9.58</v>
      </c>
      <c r="D124" s="96">
        <v>51.95</v>
      </c>
      <c r="E124" s="96">
        <v>0.333</v>
      </c>
      <c r="F124" s="96">
        <v>0.356</v>
      </c>
      <c r="G124" s="125">
        <v>1.7825</v>
      </c>
      <c r="H124" s="84"/>
    </row>
    <row r="125" spans="1:8" s="83" customFormat="1" ht="15">
      <c r="A125" s="94">
        <v>4.17</v>
      </c>
      <c r="B125" s="95">
        <v>3600</v>
      </c>
      <c r="C125" s="96">
        <v>9.59</v>
      </c>
      <c r="D125" s="96">
        <v>52.15</v>
      </c>
      <c r="E125" s="96">
        <v>0.333</v>
      </c>
      <c r="F125" s="96">
        <v>0.357</v>
      </c>
      <c r="G125" s="125">
        <v>1.805</v>
      </c>
      <c r="H125" s="84"/>
    </row>
    <row r="126" spans="1:8" s="83" customFormat="1" ht="15">
      <c r="A126" s="94">
        <v>4.19</v>
      </c>
      <c r="B126" s="95">
        <v>3619</v>
      </c>
      <c r="C126" s="96">
        <v>9.61</v>
      </c>
      <c r="D126" s="96">
        <v>52.37</v>
      </c>
      <c r="E126" s="96">
        <v>0.333</v>
      </c>
      <c r="F126" s="96">
        <v>0.358</v>
      </c>
      <c r="G126" s="125">
        <v>1.8275</v>
      </c>
      <c r="H126" s="84"/>
    </row>
    <row r="127" spans="1:8" s="83" customFormat="1" ht="15">
      <c r="A127" s="94">
        <v>4.21</v>
      </c>
      <c r="B127" s="95">
        <v>3638</v>
      </c>
      <c r="C127" s="96">
        <v>9.62</v>
      </c>
      <c r="D127" s="96">
        <v>52.58</v>
      </c>
      <c r="E127" s="96">
        <v>0.333</v>
      </c>
      <c r="F127" s="96">
        <v>0.359</v>
      </c>
      <c r="G127" s="126">
        <v>1.85</v>
      </c>
      <c r="H127" s="84"/>
    </row>
    <row r="128" spans="1:8" s="83" customFormat="1" ht="15">
      <c r="A128" s="94">
        <v>4.23</v>
      </c>
      <c r="B128" s="95">
        <v>3657</v>
      </c>
      <c r="C128" s="96">
        <v>9.63</v>
      </c>
      <c r="D128" s="96">
        <v>52.8</v>
      </c>
      <c r="E128" s="96">
        <v>0.333</v>
      </c>
      <c r="F128" s="96">
        <v>0.359</v>
      </c>
      <c r="G128" s="125">
        <v>1.855</v>
      </c>
      <c r="H128" s="84"/>
    </row>
    <row r="129" spans="1:8" s="83" customFormat="1" ht="15">
      <c r="A129" s="94">
        <v>4.25</v>
      </c>
      <c r="B129" s="95">
        <v>3677</v>
      </c>
      <c r="C129" s="96">
        <v>9.64</v>
      </c>
      <c r="D129" s="96">
        <v>52.98</v>
      </c>
      <c r="E129" s="96">
        <v>0.334</v>
      </c>
      <c r="F129" s="96">
        <v>0.36</v>
      </c>
      <c r="G129" s="125">
        <v>1.86</v>
      </c>
      <c r="H129" s="84"/>
    </row>
    <row r="130" spans="1:8" s="83" customFormat="1" ht="15">
      <c r="A130" s="94">
        <v>4.27</v>
      </c>
      <c r="B130" s="95">
        <v>3696</v>
      </c>
      <c r="C130" s="96">
        <v>9.66</v>
      </c>
      <c r="D130" s="96">
        <v>53.19</v>
      </c>
      <c r="E130" s="96">
        <v>0.334</v>
      </c>
      <c r="F130" s="96">
        <v>0.361</v>
      </c>
      <c r="G130" s="125">
        <v>1.865</v>
      </c>
      <c r="H130" s="84"/>
    </row>
    <row r="131" spans="1:8" s="83" customFormat="1" ht="15">
      <c r="A131" s="94">
        <v>4.29</v>
      </c>
      <c r="B131" s="95">
        <v>3715</v>
      </c>
      <c r="C131" s="96">
        <v>9.67</v>
      </c>
      <c r="D131" s="96">
        <v>53.38</v>
      </c>
      <c r="E131" s="96">
        <v>0.334</v>
      </c>
      <c r="F131" s="96">
        <v>0.362</v>
      </c>
      <c r="G131" s="125">
        <v>1.87</v>
      </c>
      <c r="H131" s="84"/>
    </row>
    <row r="132" spans="1:8" s="83" customFormat="1" ht="15">
      <c r="A132" s="94">
        <v>4.31</v>
      </c>
      <c r="B132" s="95">
        <v>3735</v>
      </c>
      <c r="C132" s="96">
        <v>9.68</v>
      </c>
      <c r="D132" s="96">
        <v>53.58</v>
      </c>
      <c r="E132" s="96">
        <v>0.334</v>
      </c>
      <c r="F132" s="96">
        <v>0.363</v>
      </c>
      <c r="G132" s="125">
        <v>1.875</v>
      </c>
      <c r="H132" s="84"/>
    </row>
    <row r="133" spans="1:8" s="83" customFormat="1" ht="15">
      <c r="A133" s="94">
        <v>4.33</v>
      </c>
      <c r="B133" s="95">
        <v>3754</v>
      </c>
      <c r="C133" s="96">
        <v>9.69</v>
      </c>
      <c r="D133" s="96">
        <v>53.76</v>
      </c>
      <c r="E133" s="96">
        <v>0.334</v>
      </c>
      <c r="F133" s="96">
        <v>0.364</v>
      </c>
      <c r="G133" s="125">
        <v>1.88</v>
      </c>
      <c r="H133" s="84"/>
    </row>
    <row r="134" spans="1:8" s="83" customFormat="1" ht="15">
      <c r="A134" s="94">
        <v>4.35</v>
      </c>
      <c r="B134" s="95">
        <v>3773</v>
      </c>
      <c r="C134" s="96">
        <v>9.7</v>
      </c>
      <c r="D134" s="96">
        <v>53.94</v>
      </c>
      <c r="E134" s="96">
        <v>0.335</v>
      </c>
      <c r="F134" s="96">
        <v>0.365</v>
      </c>
      <c r="G134" s="125">
        <v>1.885</v>
      </c>
      <c r="H134" s="84"/>
    </row>
    <row r="135" spans="1:8" s="83" customFormat="1" ht="15">
      <c r="A135" s="94">
        <v>4.37</v>
      </c>
      <c r="B135" s="95">
        <v>3793</v>
      </c>
      <c r="C135" s="96">
        <v>9.71</v>
      </c>
      <c r="D135" s="96">
        <v>54.12</v>
      </c>
      <c r="E135" s="96">
        <v>0.335</v>
      </c>
      <c r="F135" s="96">
        <v>0.366</v>
      </c>
      <c r="G135" s="125">
        <v>1.89</v>
      </c>
      <c r="H135" s="84"/>
    </row>
    <row r="136" spans="1:8" s="83" customFormat="1" ht="15">
      <c r="A136" s="94">
        <v>4.39</v>
      </c>
      <c r="B136" s="95">
        <v>3812</v>
      </c>
      <c r="C136" s="96">
        <v>9.73</v>
      </c>
      <c r="D136" s="96">
        <v>54.29</v>
      </c>
      <c r="E136" s="96">
        <v>0.335</v>
      </c>
      <c r="F136" s="96">
        <v>0.367</v>
      </c>
      <c r="G136" s="125">
        <v>1.895</v>
      </c>
      <c r="H136" s="84"/>
    </row>
    <row r="137" spans="1:8" s="83" customFormat="1" ht="15">
      <c r="A137" s="94">
        <v>4.41</v>
      </c>
      <c r="B137" s="95">
        <v>3832</v>
      </c>
      <c r="C137" s="96">
        <v>9.74</v>
      </c>
      <c r="D137" s="96">
        <v>54.45</v>
      </c>
      <c r="E137" s="96">
        <v>0.336</v>
      </c>
      <c r="F137" s="96">
        <v>0.368</v>
      </c>
      <c r="G137" s="126">
        <v>1.9</v>
      </c>
      <c r="H137" s="84"/>
    </row>
    <row r="138" spans="1:8" s="83" customFormat="1" ht="15">
      <c r="A138" s="94">
        <v>4.43</v>
      </c>
      <c r="B138" s="95">
        <v>3851</v>
      </c>
      <c r="C138" s="96">
        <v>9.75</v>
      </c>
      <c r="D138" s="96">
        <v>54.61</v>
      </c>
      <c r="E138" s="96">
        <v>0.336</v>
      </c>
      <c r="F138" s="96">
        <v>0.369</v>
      </c>
      <c r="G138" s="125">
        <v>1.9025</v>
      </c>
      <c r="H138" s="84"/>
    </row>
    <row r="139" spans="1:8" s="83" customFormat="1" ht="15">
      <c r="A139" s="94">
        <v>4.45</v>
      </c>
      <c r="B139" s="95">
        <v>3871</v>
      </c>
      <c r="C139" s="96">
        <v>9.75</v>
      </c>
      <c r="D139" s="96">
        <v>54.76</v>
      </c>
      <c r="E139" s="96">
        <v>0.337</v>
      </c>
      <c r="F139" s="96">
        <v>0.37</v>
      </c>
      <c r="G139" s="125">
        <v>1.905</v>
      </c>
      <c r="H139" s="84"/>
    </row>
    <row r="140" spans="1:8" s="83" customFormat="1" ht="15">
      <c r="A140" s="94">
        <v>4.47</v>
      </c>
      <c r="B140" s="95">
        <v>3890</v>
      </c>
      <c r="C140" s="96">
        <v>9.77</v>
      </c>
      <c r="D140" s="96">
        <v>54.8</v>
      </c>
      <c r="E140" s="96">
        <v>0.338</v>
      </c>
      <c r="F140" s="96">
        <v>0.372</v>
      </c>
      <c r="G140" s="125">
        <v>1.9075</v>
      </c>
      <c r="H140" s="84"/>
    </row>
    <row r="141" spans="1:8" s="83" customFormat="1" ht="15">
      <c r="A141" s="94">
        <v>4.49</v>
      </c>
      <c r="B141" s="95">
        <v>3910</v>
      </c>
      <c r="C141" s="96">
        <v>9.77</v>
      </c>
      <c r="D141" s="96">
        <v>54.91</v>
      </c>
      <c r="E141" s="96">
        <v>0.339</v>
      </c>
      <c r="F141" s="96">
        <v>0.373</v>
      </c>
      <c r="G141" s="125">
        <v>1.91</v>
      </c>
      <c r="H141" s="84"/>
    </row>
    <row r="142" spans="1:8" s="83" customFormat="1" ht="15">
      <c r="A142" s="94">
        <v>4.51</v>
      </c>
      <c r="B142" s="95">
        <v>3929</v>
      </c>
      <c r="C142" s="96">
        <v>9.78</v>
      </c>
      <c r="D142" s="96">
        <v>55.05</v>
      </c>
      <c r="E142" s="96">
        <v>0.339</v>
      </c>
      <c r="F142" s="96">
        <v>0.374</v>
      </c>
      <c r="G142" s="125">
        <v>1.9125</v>
      </c>
      <c r="H142" s="84"/>
    </row>
    <row r="143" spans="1:8" s="83" customFormat="1" ht="15">
      <c r="A143" s="94">
        <v>4.53</v>
      </c>
      <c r="B143" s="95">
        <v>3949</v>
      </c>
      <c r="C143" s="96">
        <v>9.79</v>
      </c>
      <c r="D143" s="96">
        <v>55.16</v>
      </c>
      <c r="E143" s="96">
        <v>0.34</v>
      </c>
      <c r="F143" s="96">
        <v>0.376</v>
      </c>
      <c r="G143" s="125">
        <v>1.915</v>
      </c>
      <c r="H143" s="84"/>
    </row>
    <row r="144" spans="1:8" s="83" customFormat="1" ht="15">
      <c r="A144" s="94">
        <v>4.55</v>
      </c>
      <c r="B144" s="95">
        <v>3969</v>
      </c>
      <c r="C144" s="96">
        <v>9.8</v>
      </c>
      <c r="D144" s="96">
        <v>55.29</v>
      </c>
      <c r="E144" s="96">
        <v>0.341</v>
      </c>
      <c r="F144" s="96">
        <v>0.377</v>
      </c>
      <c r="G144" s="125">
        <v>1.9175</v>
      </c>
      <c r="H144" s="84"/>
    </row>
    <row r="145" spans="1:8" s="83" customFormat="1" ht="15">
      <c r="A145" s="94">
        <v>4.57</v>
      </c>
      <c r="B145" s="95">
        <v>3988</v>
      </c>
      <c r="C145" s="96">
        <v>9.8</v>
      </c>
      <c r="D145" s="96">
        <v>55.42</v>
      </c>
      <c r="E145" s="96">
        <v>0.341</v>
      </c>
      <c r="F145" s="96">
        <v>0.378</v>
      </c>
      <c r="G145" s="125">
        <v>1.92</v>
      </c>
      <c r="H145" s="84"/>
    </row>
    <row r="146" spans="1:8" s="83" customFormat="1" ht="15">
      <c r="A146" s="94">
        <v>4.59</v>
      </c>
      <c r="B146" s="95">
        <v>4008</v>
      </c>
      <c r="C146" s="96">
        <v>9.81</v>
      </c>
      <c r="D146" s="96">
        <v>55.54</v>
      </c>
      <c r="E146" s="96">
        <v>0.342</v>
      </c>
      <c r="F146" s="96">
        <v>0.379</v>
      </c>
      <c r="G146" s="125">
        <v>1.9225</v>
      </c>
      <c r="H146" s="84"/>
    </row>
    <row r="147" spans="1:8" s="83" customFormat="1" ht="15">
      <c r="A147" s="94">
        <v>4.61</v>
      </c>
      <c r="B147" s="95">
        <v>4027</v>
      </c>
      <c r="C147" s="96">
        <v>9.82</v>
      </c>
      <c r="D147" s="96">
        <v>55.66</v>
      </c>
      <c r="E147" s="96">
        <v>0.343</v>
      </c>
      <c r="F147" s="96">
        <v>0.381</v>
      </c>
      <c r="G147" s="126">
        <v>1.925</v>
      </c>
      <c r="H147" s="84"/>
    </row>
    <row r="148" spans="1:8" s="83" customFormat="1" ht="15">
      <c r="A148" s="94">
        <v>4.63</v>
      </c>
      <c r="B148" s="95">
        <v>4047</v>
      </c>
      <c r="C148" s="96">
        <v>9.83</v>
      </c>
      <c r="D148" s="96">
        <v>55.78</v>
      </c>
      <c r="E148" s="96">
        <v>0.344</v>
      </c>
      <c r="F148" s="96">
        <v>0.382</v>
      </c>
      <c r="G148" s="125">
        <v>1.93</v>
      </c>
      <c r="H148" s="84"/>
    </row>
    <row r="149" spans="1:8" s="83" customFormat="1" ht="15">
      <c r="A149" s="94">
        <v>4.65</v>
      </c>
      <c r="B149" s="95">
        <v>4067</v>
      </c>
      <c r="C149" s="96">
        <v>9.83</v>
      </c>
      <c r="D149" s="96">
        <v>55.84</v>
      </c>
      <c r="E149" s="96">
        <v>0.344</v>
      </c>
      <c r="F149" s="96">
        <v>0.383</v>
      </c>
      <c r="G149" s="125">
        <v>1.935</v>
      </c>
      <c r="H149" s="84"/>
    </row>
    <row r="150" spans="1:8" s="83" customFormat="1" ht="15">
      <c r="A150" s="94">
        <v>4.67</v>
      </c>
      <c r="B150" s="95">
        <v>4086</v>
      </c>
      <c r="C150" s="96">
        <v>9.84</v>
      </c>
      <c r="D150" s="96">
        <v>55.95</v>
      </c>
      <c r="E150" s="96">
        <v>0.345</v>
      </c>
      <c r="F150" s="96">
        <v>0.384</v>
      </c>
      <c r="G150" s="125">
        <v>1.94</v>
      </c>
      <c r="H150" s="84"/>
    </row>
    <row r="151" spans="1:8" s="83" customFormat="1" ht="15">
      <c r="A151" s="94">
        <v>4.69</v>
      </c>
      <c r="B151" s="95">
        <v>4106</v>
      </c>
      <c r="C151" s="96">
        <v>9.85</v>
      </c>
      <c r="D151" s="96">
        <v>56.06</v>
      </c>
      <c r="E151" s="96">
        <v>0.346</v>
      </c>
      <c r="F151" s="96">
        <v>0.386</v>
      </c>
      <c r="G151" s="125">
        <v>1.945</v>
      </c>
      <c r="H151" s="84"/>
    </row>
    <row r="152" spans="1:8" s="83" customFormat="1" ht="15">
      <c r="A152" s="94">
        <v>4.71</v>
      </c>
      <c r="B152" s="95">
        <v>4126</v>
      </c>
      <c r="C152" s="96">
        <v>9.85</v>
      </c>
      <c r="D152" s="96">
        <v>56.14</v>
      </c>
      <c r="E152" s="96">
        <v>0.347</v>
      </c>
      <c r="F152" s="96">
        <v>0.387</v>
      </c>
      <c r="G152" s="125">
        <v>1.95</v>
      </c>
      <c r="H152" s="84"/>
    </row>
    <row r="153" spans="1:8" s="83" customFormat="1" ht="15">
      <c r="A153" s="94">
        <v>4.73</v>
      </c>
      <c r="B153" s="95">
        <v>4146</v>
      </c>
      <c r="C153" s="96">
        <v>9.86</v>
      </c>
      <c r="D153" s="96">
        <v>56.24</v>
      </c>
      <c r="E153" s="96">
        <v>0.348</v>
      </c>
      <c r="F153" s="96">
        <v>0.388</v>
      </c>
      <c r="G153" s="125">
        <v>1.955</v>
      </c>
      <c r="H153" s="84"/>
    </row>
    <row r="154" spans="1:8" s="83" customFormat="1" ht="15">
      <c r="A154" s="94">
        <v>4.75</v>
      </c>
      <c r="B154" s="95">
        <v>4165</v>
      </c>
      <c r="C154" s="96">
        <v>9.86</v>
      </c>
      <c r="D154" s="96">
        <v>56.33</v>
      </c>
      <c r="E154" s="96">
        <v>0.349</v>
      </c>
      <c r="F154" s="96">
        <v>0.39</v>
      </c>
      <c r="G154" s="125">
        <v>1.96</v>
      </c>
      <c r="H154" s="84"/>
    </row>
    <row r="155" spans="1:8" s="83" customFormat="1" ht="15">
      <c r="A155" s="94">
        <v>4.77</v>
      </c>
      <c r="B155" s="95">
        <v>4185</v>
      </c>
      <c r="C155" s="96">
        <v>9.87</v>
      </c>
      <c r="D155" s="96">
        <v>56.42</v>
      </c>
      <c r="E155" s="96">
        <v>0.35</v>
      </c>
      <c r="F155" s="96">
        <v>0.391</v>
      </c>
      <c r="G155" s="125">
        <v>1.965</v>
      </c>
      <c r="H155" s="84"/>
    </row>
    <row r="156" spans="1:8" s="83" customFormat="1" ht="15">
      <c r="A156" s="94">
        <v>4.79</v>
      </c>
      <c r="B156" s="95">
        <v>4205</v>
      </c>
      <c r="C156" s="96">
        <v>9.88</v>
      </c>
      <c r="D156" s="96">
        <v>56.51</v>
      </c>
      <c r="E156" s="96">
        <v>0.351</v>
      </c>
      <c r="F156" s="96">
        <v>0.392</v>
      </c>
      <c r="G156" s="125">
        <v>1.97</v>
      </c>
      <c r="H156" s="84"/>
    </row>
    <row r="157" spans="1:8" s="83" customFormat="1" ht="15">
      <c r="A157" s="94">
        <v>4.81</v>
      </c>
      <c r="B157" s="95">
        <v>4225</v>
      </c>
      <c r="C157" s="96">
        <v>9.88</v>
      </c>
      <c r="D157" s="96">
        <v>56.61</v>
      </c>
      <c r="E157" s="96">
        <v>0.352</v>
      </c>
      <c r="F157" s="96">
        <v>0.394</v>
      </c>
      <c r="G157" s="126">
        <v>1.975</v>
      </c>
      <c r="H157" s="84"/>
    </row>
    <row r="158" spans="1:8" s="83" customFormat="1" ht="15">
      <c r="A158" s="94">
        <v>4.83</v>
      </c>
      <c r="B158" s="95">
        <v>4244</v>
      </c>
      <c r="C158" s="96">
        <v>9.89</v>
      </c>
      <c r="D158" s="96">
        <v>56.71</v>
      </c>
      <c r="E158" s="96">
        <v>0.353</v>
      </c>
      <c r="F158" s="96">
        <v>0.394</v>
      </c>
      <c r="G158" s="125">
        <v>1.9775</v>
      </c>
      <c r="H158" s="84"/>
    </row>
    <row r="159" spans="1:8" s="83" customFormat="1" ht="15">
      <c r="A159" s="94">
        <v>4.85</v>
      </c>
      <c r="B159" s="95">
        <v>4264</v>
      </c>
      <c r="C159" s="96">
        <v>9.9</v>
      </c>
      <c r="D159" s="96">
        <v>56.81</v>
      </c>
      <c r="E159" s="96">
        <v>0.354</v>
      </c>
      <c r="F159" s="96">
        <v>0.396</v>
      </c>
      <c r="G159" s="125">
        <v>1.98</v>
      </c>
      <c r="H159" s="84"/>
    </row>
    <row r="160" spans="1:8" s="83" customFormat="1" ht="15">
      <c r="A160" s="94">
        <v>4.87</v>
      </c>
      <c r="B160" s="95">
        <v>4284</v>
      </c>
      <c r="C160" s="96">
        <v>9.9</v>
      </c>
      <c r="D160" s="96">
        <v>56.92</v>
      </c>
      <c r="E160" s="96">
        <v>0.355</v>
      </c>
      <c r="F160" s="96">
        <v>0.397</v>
      </c>
      <c r="G160" s="125">
        <v>1.9825</v>
      </c>
      <c r="H160" s="84"/>
    </row>
    <row r="161" spans="1:8" s="83" customFormat="1" ht="15">
      <c r="A161" s="94">
        <v>4.89</v>
      </c>
      <c r="B161" s="95">
        <v>4304</v>
      </c>
      <c r="C161" s="96">
        <v>9.91</v>
      </c>
      <c r="D161" s="96">
        <v>57.03</v>
      </c>
      <c r="E161" s="96">
        <v>0.356</v>
      </c>
      <c r="F161" s="96">
        <v>0.398</v>
      </c>
      <c r="G161" s="125">
        <v>1.985</v>
      </c>
      <c r="H161" s="84"/>
    </row>
    <row r="162" spans="1:8" s="83" customFormat="1" ht="15">
      <c r="A162" s="94">
        <v>4.91</v>
      </c>
      <c r="B162" s="95">
        <v>4324</v>
      </c>
      <c r="C162" s="96">
        <v>9.92</v>
      </c>
      <c r="D162" s="96">
        <v>57.13</v>
      </c>
      <c r="E162" s="96">
        <v>0.356</v>
      </c>
      <c r="F162" s="96">
        <v>0.4</v>
      </c>
      <c r="G162" s="125">
        <v>1.9875</v>
      </c>
      <c r="H162" s="84"/>
    </row>
    <row r="163" spans="1:8" s="83" customFormat="1" ht="15">
      <c r="A163" s="94">
        <v>4.93</v>
      </c>
      <c r="B163" s="95">
        <v>4344</v>
      </c>
      <c r="C163" s="96">
        <v>9.93</v>
      </c>
      <c r="D163" s="96">
        <v>57.24</v>
      </c>
      <c r="E163" s="96">
        <v>0.357</v>
      </c>
      <c r="F163" s="96">
        <v>0.401</v>
      </c>
      <c r="G163" s="125">
        <v>1.99</v>
      </c>
      <c r="H163" s="84"/>
    </row>
    <row r="164" spans="1:8" s="83" customFormat="1" ht="15">
      <c r="A164" s="94">
        <v>4.95</v>
      </c>
      <c r="B164" s="95">
        <v>4363</v>
      </c>
      <c r="C164" s="96">
        <v>9.93</v>
      </c>
      <c r="D164" s="96">
        <v>57.35</v>
      </c>
      <c r="E164" s="96">
        <v>0.357</v>
      </c>
      <c r="F164" s="96">
        <v>0.401</v>
      </c>
      <c r="G164" s="125">
        <v>1.9925</v>
      </c>
      <c r="H164" s="84"/>
    </row>
    <row r="165" spans="1:8" s="83" customFormat="1" ht="15">
      <c r="A165" s="94">
        <v>4.97</v>
      </c>
      <c r="B165" s="95">
        <v>4383</v>
      </c>
      <c r="C165" s="96">
        <v>9.94</v>
      </c>
      <c r="D165" s="96">
        <v>57.46</v>
      </c>
      <c r="E165" s="96">
        <v>0.358</v>
      </c>
      <c r="F165" s="96">
        <v>0.402</v>
      </c>
      <c r="G165" s="125">
        <v>1.995</v>
      </c>
      <c r="H165" s="84"/>
    </row>
    <row r="166" spans="1:8" s="83" customFormat="1" ht="15">
      <c r="A166" s="94">
        <v>4.99</v>
      </c>
      <c r="B166" s="95">
        <v>4403</v>
      </c>
      <c r="C166" s="96">
        <v>9.95</v>
      </c>
      <c r="D166" s="96">
        <v>57.58</v>
      </c>
      <c r="E166" s="96">
        <v>0.359</v>
      </c>
      <c r="F166" s="96">
        <v>0.403</v>
      </c>
      <c r="G166" s="125">
        <v>1.9975</v>
      </c>
      <c r="H166" s="84"/>
    </row>
    <row r="167" spans="1:8" s="83" customFormat="1" ht="15">
      <c r="A167" s="94">
        <v>5.01</v>
      </c>
      <c r="B167" s="95">
        <v>4423</v>
      </c>
      <c r="C167" s="96">
        <v>9.95</v>
      </c>
      <c r="D167" s="96">
        <v>57.69</v>
      </c>
      <c r="E167" s="96">
        <v>0.36</v>
      </c>
      <c r="F167" s="96">
        <v>0.404</v>
      </c>
      <c r="G167" s="126">
        <v>2</v>
      </c>
      <c r="H167" s="84"/>
    </row>
    <row r="168" spans="1:8" s="83" customFormat="1" ht="15">
      <c r="A168" s="94">
        <v>5.03</v>
      </c>
      <c r="B168" s="95">
        <v>4443</v>
      </c>
      <c r="C168" s="96">
        <v>9.96</v>
      </c>
      <c r="D168" s="96">
        <v>57.8</v>
      </c>
      <c r="E168" s="96">
        <v>0.361</v>
      </c>
      <c r="F168" s="96">
        <v>0.405</v>
      </c>
      <c r="G168" s="125">
        <v>2.005</v>
      </c>
      <c r="H168" s="84"/>
    </row>
    <row r="169" spans="1:8" s="83" customFormat="1" ht="15">
      <c r="A169" s="94">
        <v>5.05</v>
      </c>
      <c r="B169" s="95">
        <v>4463</v>
      </c>
      <c r="C169" s="96">
        <v>9.97</v>
      </c>
      <c r="D169" s="96">
        <v>57.92</v>
      </c>
      <c r="E169" s="96">
        <v>0.362</v>
      </c>
      <c r="F169" s="96">
        <v>0.406</v>
      </c>
      <c r="G169" s="125">
        <v>2.01</v>
      </c>
      <c r="H169" s="84"/>
    </row>
    <row r="170" spans="1:8" s="83" customFormat="1" ht="15">
      <c r="A170" s="94">
        <v>5.07</v>
      </c>
      <c r="B170" s="95">
        <v>4483</v>
      </c>
      <c r="C170" s="96">
        <v>9.98</v>
      </c>
      <c r="D170" s="96">
        <v>58.03</v>
      </c>
      <c r="E170" s="96">
        <v>0.363</v>
      </c>
      <c r="F170" s="96">
        <v>0.407</v>
      </c>
      <c r="G170" s="125">
        <v>2.015</v>
      </c>
      <c r="H170" s="84"/>
    </row>
    <row r="171" spans="1:8" s="83" customFormat="1" ht="15">
      <c r="A171" s="94">
        <v>5.09</v>
      </c>
      <c r="B171" s="95">
        <v>4503</v>
      </c>
      <c r="C171" s="96">
        <v>9.98</v>
      </c>
      <c r="D171" s="96">
        <v>58.15</v>
      </c>
      <c r="E171" s="96">
        <v>0.363</v>
      </c>
      <c r="F171" s="96">
        <v>0.408</v>
      </c>
      <c r="G171" s="125">
        <v>2.02</v>
      </c>
      <c r="H171" s="84"/>
    </row>
    <row r="172" spans="1:8" s="83" customFormat="1" ht="15">
      <c r="A172" s="94">
        <v>5.11</v>
      </c>
      <c r="B172" s="95">
        <v>4523</v>
      </c>
      <c r="C172" s="96">
        <v>9.99</v>
      </c>
      <c r="D172" s="96">
        <v>58.23</v>
      </c>
      <c r="E172" s="96">
        <v>0.364</v>
      </c>
      <c r="F172" s="96">
        <v>0.409</v>
      </c>
      <c r="G172" s="125">
        <v>2.025</v>
      </c>
      <c r="H172" s="84"/>
    </row>
    <row r="173" spans="1:8" s="83" customFormat="1" ht="15">
      <c r="A173" s="94">
        <v>5.13</v>
      </c>
      <c r="B173" s="95">
        <v>4543</v>
      </c>
      <c r="C173" s="96">
        <v>10</v>
      </c>
      <c r="D173" s="96">
        <v>58.34</v>
      </c>
      <c r="E173" s="96">
        <v>0.365</v>
      </c>
      <c r="F173" s="96">
        <v>0.41</v>
      </c>
      <c r="G173" s="125">
        <v>2.03</v>
      </c>
      <c r="H173" s="84"/>
    </row>
    <row r="174" spans="1:8" s="83" customFormat="1" ht="15">
      <c r="A174" s="94">
        <v>5.15</v>
      </c>
      <c r="B174" s="95">
        <v>4563</v>
      </c>
      <c r="C174" s="96">
        <v>10</v>
      </c>
      <c r="D174" s="96">
        <v>58.49</v>
      </c>
      <c r="E174" s="96">
        <v>0.366</v>
      </c>
      <c r="F174" s="96">
        <v>0.411</v>
      </c>
      <c r="G174" s="125">
        <v>2.035</v>
      </c>
      <c r="H174" s="84"/>
    </row>
    <row r="175" spans="1:8" s="83" customFormat="1" ht="15">
      <c r="A175" s="94">
        <v>5.17</v>
      </c>
      <c r="B175" s="95">
        <v>4583</v>
      </c>
      <c r="C175" s="96">
        <v>10</v>
      </c>
      <c r="D175" s="96">
        <v>58.6</v>
      </c>
      <c r="E175" s="96">
        <v>0.367</v>
      </c>
      <c r="F175" s="96">
        <v>0.412</v>
      </c>
      <c r="G175" s="125">
        <v>2.04</v>
      </c>
      <c r="H175" s="84"/>
    </row>
    <row r="176" spans="1:8" s="83" customFormat="1" ht="15">
      <c r="A176" s="94">
        <v>5.19</v>
      </c>
      <c r="B176" s="95">
        <v>4603</v>
      </c>
      <c r="C176" s="96">
        <v>10.02</v>
      </c>
      <c r="D176" s="96">
        <v>58.71</v>
      </c>
      <c r="E176" s="96">
        <v>0.368</v>
      </c>
      <c r="F176" s="96">
        <v>0.413</v>
      </c>
      <c r="G176" s="125">
        <v>2.045</v>
      </c>
      <c r="H176" s="84"/>
    </row>
    <row r="177" spans="1:8" s="83" customFormat="1" ht="15">
      <c r="A177" s="94">
        <v>5.21</v>
      </c>
      <c r="B177" s="95">
        <v>4623</v>
      </c>
      <c r="C177" s="96">
        <v>10.03</v>
      </c>
      <c r="D177" s="96">
        <v>58.82</v>
      </c>
      <c r="E177" s="96">
        <v>0.369</v>
      </c>
      <c r="F177" s="96">
        <v>0.414</v>
      </c>
      <c r="G177" s="126">
        <v>2.05</v>
      </c>
      <c r="H177" s="84"/>
    </row>
    <row r="178" spans="1:8" s="83" customFormat="1" ht="15">
      <c r="A178" s="94">
        <v>5.23</v>
      </c>
      <c r="B178" s="95">
        <v>4643</v>
      </c>
      <c r="C178" s="96">
        <v>10.03</v>
      </c>
      <c r="D178" s="96">
        <v>58.93</v>
      </c>
      <c r="E178" s="96">
        <v>0.37</v>
      </c>
      <c r="F178" s="96">
        <v>0.415</v>
      </c>
      <c r="G178" s="125">
        <v>2.0525</v>
      </c>
      <c r="H178" s="84"/>
    </row>
    <row r="179" spans="1:8" s="83" customFormat="1" ht="15">
      <c r="A179" s="94">
        <v>5.25</v>
      </c>
      <c r="B179" s="95">
        <v>4663</v>
      </c>
      <c r="C179" s="96">
        <v>10.04</v>
      </c>
      <c r="D179" s="96">
        <v>59.04</v>
      </c>
      <c r="E179" s="96">
        <v>0.371</v>
      </c>
      <c r="F179" s="96">
        <v>0.416</v>
      </c>
      <c r="G179" s="125">
        <v>2.055</v>
      </c>
      <c r="H179" s="84"/>
    </row>
    <row r="180" spans="1:8" s="83" customFormat="1" ht="15">
      <c r="A180" s="94">
        <v>5.27</v>
      </c>
      <c r="B180" s="95">
        <v>4683</v>
      </c>
      <c r="C180" s="96">
        <v>10.05</v>
      </c>
      <c r="D180" s="96">
        <v>59.15</v>
      </c>
      <c r="E180" s="96">
        <v>0.371</v>
      </c>
      <c r="F180" s="96">
        <v>0.417</v>
      </c>
      <c r="G180" s="125">
        <v>2.0575</v>
      </c>
      <c r="H180" s="84"/>
    </row>
    <row r="181" spans="1:8" s="83" customFormat="1" ht="15">
      <c r="A181" s="94">
        <v>5.29</v>
      </c>
      <c r="B181" s="95">
        <v>4703</v>
      </c>
      <c r="C181" s="96">
        <v>10.05</v>
      </c>
      <c r="D181" s="96">
        <v>59.26</v>
      </c>
      <c r="E181" s="96">
        <v>0.372</v>
      </c>
      <c r="F181" s="96">
        <v>0.418</v>
      </c>
      <c r="G181" s="125">
        <v>2.06</v>
      </c>
      <c r="H181" s="84"/>
    </row>
    <row r="182" spans="1:8" s="83" customFormat="1" ht="15">
      <c r="A182" s="94">
        <v>5.31</v>
      </c>
      <c r="B182" s="95">
        <v>4724</v>
      </c>
      <c r="C182" s="96">
        <v>10.06</v>
      </c>
      <c r="D182" s="96">
        <v>59.36</v>
      </c>
      <c r="E182" s="96">
        <v>0.373</v>
      </c>
      <c r="F182" s="96">
        <v>0.419</v>
      </c>
      <c r="G182" s="125">
        <v>2.0625</v>
      </c>
      <c r="H182" s="84"/>
    </row>
    <row r="183" spans="1:8" s="83" customFormat="1" ht="15">
      <c r="A183" s="94">
        <v>5.33</v>
      </c>
      <c r="B183" s="95">
        <v>4744</v>
      </c>
      <c r="C183" s="96">
        <v>10.07</v>
      </c>
      <c r="D183" s="96">
        <v>59.47</v>
      </c>
      <c r="E183" s="96">
        <v>0.374</v>
      </c>
      <c r="F183" s="96">
        <v>0.421</v>
      </c>
      <c r="G183" s="125">
        <v>2.065</v>
      </c>
      <c r="H183" s="84"/>
    </row>
    <row r="184" spans="1:8" s="83" customFormat="1" ht="15">
      <c r="A184" s="94">
        <v>5.35</v>
      </c>
      <c r="B184" s="95">
        <v>4764</v>
      </c>
      <c r="C184" s="96">
        <v>10.07</v>
      </c>
      <c r="D184" s="96">
        <v>59.57</v>
      </c>
      <c r="E184" s="96">
        <v>0.375</v>
      </c>
      <c r="F184" s="96">
        <v>0.422</v>
      </c>
      <c r="G184" s="125">
        <v>2.0675</v>
      </c>
      <c r="H184" s="84"/>
    </row>
    <row r="185" spans="1:8" s="83" customFormat="1" ht="15">
      <c r="A185" s="94">
        <v>5.37</v>
      </c>
      <c r="B185" s="95">
        <v>4784</v>
      </c>
      <c r="C185" s="96">
        <v>10.08</v>
      </c>
      <c r="D185" s="96">
        <v>59.68</v>
      </c>
      <c r="E185" s="96">
        <v>0.376</v>
      </c>
      <c r="F185" s="96">
        <v>0.423</v>
      </c>
      <c r="G185" s="125">
        <v>2.07</v>
      </c>
      <c r="H185" s="84"/>
    </row>
    <row r="186" spans="1:8" s="83" customFormat="1" ht="15">
      <c r="A186" s="94">
        <v>5.39</v>
      </c>
      <c r="B186" s="95">
        <v>4804</v>
      </c>
      <c r="C186" s="96">
        <v>10.08</v>
      </c>
      <c r="D186" s="96">
        <v>59.78</v>
      </c>
      <c r="E186" s="96">
        <v>0.377</v>
      </c>
      <c r="F186" s="96">
        <v>0.424</v>
      </c>
      <c r="G186" s="125">
        <v>2.0725</v>
      </c>
      <c r="H186" s="84"/>
    </row>
    <row r="187" spans="1:8" s="83" customFormat="1" ht="15">
      <c r="A187" s="94">
        <v>5.41</v>
      </c>
      <c r="B187" s="95">
        <v>4824</v>
      </c>
      <c r="C187" s="96">
        <v>10.09</v>
      </c>
      <c r="D187" s="96">
        <v>59.88</v>
      </c>
      <c r="E187" s="96">
        <v>0.378</v>
      </c>
      <c r="F187" s="96">
        <v>0.425</v>
      </c>
      <c r="G187" s="126">
        <v>2.075</v>
      </c>
      <c r="H187" s="84"/>
    </row>
    <row r="188" spans="1:8" s="83" customFormat="1" ht="15">
      <c r="A188" s="94">
        <v>5.43</v>
      </c>
      <c r="B188" s="95">
        <v>4845</v>
      </c>
      <c r="C188" s="96">
        <v>10.1</v>
      </c>
      <c r="D188" s="96">
        <v>59.99</v>
      </c>
      <c r="E188" s="96">
        <v>0.379</v>
      </c>
      <c r="F188" s="96">
        <v>0.426</v>
      </c>
      <c r="G188" s="125">
        <v>2.08</v>
      </c>
      <c r="H188" s="84"/>
    </row>
    <row r="189" spans="1:8" s="83" customFormat="1" ht="15">
      <c r="A189" s="94">
        <v>5.45</v>
      </c>
      <c r="B189" s="95">
        <v>4865</v>
      </c>
      <c r="C189" s="96">
        <v>10.1</v>
      </c>
      <c r="D189" s="96">
        <v>60.08</v>
      </c>
      <c r="E189" s="96">
        <v>0.38</v>
      </c>
      <c r="F189" s="96">
        <v>0.427</v>
      </c>
      <c r="G189" s="125">
        <v>2.085</v>
      </c>
      <c r="H189" s="84"/>
    </row>
    <row r="190" spans="1:8" s="83" customFormat="1" ht="15">
      <c r="A190" s="94">
        <v>5.47</v>
      </c>
      <c r="B190" s="95">
        <v>4885</v>
      </c>
      <c r="C190" s="96">
        <v>10.11</v>
      </c>
      <c r="D190" s="96">
        <v>60.18</v>
      </c>
      <c r="E190" s="96">
        <v>0.381</v>
      </c>
      <c r="F190" s="96">
        <v>0.428</v>
      </c>
      <c r="G190" s="125">
        <v>2.09</v>
      </c>
      <c r="H190" s="84"/>
    </row>
    <row r="191" spans="1:8" s="83" customFormat="1" ht="15">
      <c r="A191" s="94">
        <v>5.49</v>
      </c>
      <c r="B191" s="95">
        <v>4905</v>
      </c>
      <c r="C191" s="96">
        <v>10.12</v>
      </c>
      <c r="D191" s="96">
        <v>60.27</v>
      </c>
      <c r="E191" s="96">
        <v>0.382</v>
      </c>
      <c r="F191" s="96">
        <v>0.429</v>
      </c>
      <c r="G191" s="125">
        <v>2.095</v>
      </c>
      <c r="H191" s="84"/>
    </row>
    <row r="192" spans="1:8" s="83" customFormat="1" ht="15">
      <c r="A192" s="94">
        <v>5.51</v>
      </c>
      <c r="B192" s="95">
        <v>4926</v>
      </c>
      <c r="C192" s="96">
        <v>10.12</v>
      </c>
      <c r="D192" s="96">
        <v>60.37</v>
      </c>
      <c r="E192" s="96">
        <v>0.383</v>
      </c>
      <c r="F192" s="96">
        <v>0.43</v>
      </c>
      <c r="G192" s="125">
        <v>2.1</v>
      </c>
      <c r="H192" s="84"/>
    </row>
    <row r="193" spans="1:8" s="83" customFormat="1" ht="15">
      <c r="A193" s="94">
        <v>5.53</v>
      </c>
      <c r="B193" s="95">
        <v>4946</v>
      </c>
      <c r="C193" s="96">
        <v>10.13</v>
      </c>
      <c r="D193" s="96">
        <v>60.47</v>
      </c>
      <c r="E193" s="96">
        <v>0.384</v>
      </c>
      <c r="F193" s="96">
        <v>0.431</v>
      </c>
      <c r="G193" s="125">
        <v>2.105</v>
      </c>
      <c r="H193" s="84"/>
    </row>
    <row r="194" spans="1:8" s="83" customFormat="1" ht="15">
      <c r="A194" s="94">
        <v>5.55</v>
      </c>
      <c r="B194" s="95">
        <v>4966</v>
      </c>
      <c r="C194" s="96">
        <v>10.13</v>
      </c>
      <c r="D194" s="96">
        <v>60.56</v>
      </c>
      <c r="E194" s="96">
        <v>0.385</v>
      </c>
      <c r="F194" s="96">
        <v>0.432</v>
      </c>
      <c r="G194" s="125">
        <v>2.11</v>
      </c>
      <c r="H194" s="84"/>
    </row>
    <row r="195" spans="1:8" s="83" customFormat="1" ht="15">
      <c r="A195" s="94">
        <v>5.57</v>
      </c>
      <c r="B195" s="95">
        <v>4986</v>
      </c>
      <c r="C195" s="96">
        <v>10.14</v>
      </c>
      <c r="D195" s="96">
        <v>60.66</v>
      </c>
      <c r="E195" s="96">
        <v>0.386</v>
      </c>
      <c r="F195" s="96">
        <v>0.433</v>
      </c>
      <c r="G195" s="125">
        <v>2.115</v>
      </c>
      <c r="H195" s="84"/>
    </row>
    <row r="196" spans="1:8" s="83" customFormat="1" ht="15">
      <c r="A196" s="94">
        <v>5.59</v>
      </c>
      <c r="B196" s="95">
        <v>5007</v>
      </c>
      <c r="C196" s="96">
        <v>10.14</v>
      </c>
      <c r="D196" s="96">
        <v>60.75</v>
      </c>
      <c r="E196" s="96">
        <v>0.387</v>
      </c>
      <c r="F196" s="96">
        <v>0.434</v>
      </c>
      <c r="G196" s="125">
        <v>2.12</v>
      </c>
      <c r="H196" s="84"/>
    </row>
    <row r="197" spans="1:8" s="83" customFormat="1" ht="15">
      <c r="A197" s="94">
        <v>5.61</v>
      </c>
      <c r="B197" s="95">
        <v>5027</v>
      </c>
      <c r="C197" s="96">
        <v>10.15</v>
      </c>
      <c r="D197" s="96">
        <v>60.85</v>
      </c>
      <c r="E197" s="96">
        <v>0.388</v>
      </c>
      <c r="F197" s="96">
        <v>0.435</v>
      </c>
      <c r="G197" s="126">
        <v>2.125</v>
      </c>
      <c r="H197" s="84"/>
    </row>
    <row r="198" spans="1:8" s="83" customFormat="1" ht="15">
      <c r="A198" s="94">
        <v>5.63</v>
      </c>
      <c r="B198" s="95">
        <v>5047</v>
      </c>
      <c r="C198" s="96">
        <v>10.16</v>
      </c>
      <c r="D198" s="96">
        <v>60.94</v>
      </c>
      <c r="E198" s="96">
        <v>0.389</v>
      </c>
      <c r="F198" s="96">
        <v>0.436</v>
      </c>
      <c r="G198" s="125">
        <v>2.1275</v>
      </c>
      <c r="H198" s="84"/>
    </row>
    <row r="199" spans="1:8" s="83" customFormat="1" ht="15">
      <c r="A199" s="94">
        <v>5.65</v>
      </c>
      <c r="B199" s="95">
        <v>5068</v>
      </c>
      <c r="C199" s="96">
        <v>10.16</v>
      </c>
      <c r="D199" s="96">
        <v>61.04</v>
      </c>
      <c r="E199" s="96">
        <v>0.39</v>
      </c>
      <c r="F199" s="96">
        <v>0.437</v>
      </c>
      <c r="G199" s="125">
        <v>2.13</v>
      </c>
      <c r="H199" s="84"/>
    </row>
    <row r="200" spans="1:8" s="83" customFormat="1" ht="15">
      <c r="A200" s="94">
        <v>5.67</v>
      </c>
      <c r="B200" s="95">
        <v>5088</v>
      </c>
      <c r="C200" s="96">
        <v>10.17</v>
      </c>
      <c r="D200" s="96">
        <v>61.13</v>
      </c>
      <c r="E200" s="96">
        <v>0.391</v>
      </c>
      <c r="F200" s="96">
        <v>0.438</v>
      </c>
      <c r="G200" s="125">
        <v>2.1325</v>
      </c>
      <c r="H200" s="84"/>
    </row>
    <row r="201" spans="1:8" s="83" customFormat="1" ht="15">
      <c r="A201" s="94">
        <v>5.69</v>
      </c>
      <c r="B201" s="95">
        <v>5109</v>
      </c>
      <c r="C201" s="96">
        <v>10.17</v>
      </c>
      <c r="D201" s="96">
        <v>61.23</v>
      </c>
      <c r="E201" s="96">
        <v>0.391</v>
      </c>
      <c r="F201" s="96">
        <v>0.439</v>
      </c>
      <c r="G201" s="125">
        <v>2.135</v>
      </c>
      <c r="H201" s="84"/>
    </row>
    <row r="202" spans="1:12" ht="15">
      <c r="A202" s="94">
        <v>5.71</v>
      </c>
      <c r="B202" s="95">
        <v>5129</v>
      </c>
      <c r="C202" s="96">
        <v>10.18</v>
      </c>
      <c r="D202" s="96">
        <v>61.54</v>
      </c>
      <c r="E202" s="96">
        <v>0.391</v>
      </c>
      <c r="F202" s="96">
        <v>0.439</v>
      </c>
      <c r="G202" s="125">
        <v>2.1375</v>
      </c>
      <c r="H202" s="1"/>
      <c r="L202" s="80"/>
    </row>
    <row r="203" spans="1:12" ht="15">
      <c r="A203" s="94">
        <v>5.73</v>
      </c>
      <c r="B203" s="95">
        <v>5149</v>
      </c>
      <c r="C203" s="96">
        <v>10.18</v>
      </c>
      <c r="D203" s="96">
        <v>61.66</v>
      </c>
      <c r="E203" s="96">
        <v>0.392</v>
      </c>
      <c r="F203" s="96">
        <v>0.439</v>
      </c>
      <c r="G203" s="125">
        <v>2.14</v>
      </c>
      <c r="H203" s="1"/>
      <c r="L203" s="80"/>
    </row>
    <row r="204" spans="1:12" ht="15">
      <c r="A204" s="94">
        <v>5.75</v>
      </c>
      <c r="B204" s="95">
        <v>5170</v>
      </c>
      <c r="C204" s="96">
        <v>10.19</v>
      </c>
      <c r="D204" s="96">
        <v>61.73</v>
      </c>
      <c r="E204" s="96">
        <v>0.393</v>
      </c>
      <c r="F204" s="96">
        <v>0.44</v>
      </c>
      <c r="G204" s="125">
        <v>2.1425</v>
      </c>
      <c r="H204" s="1"/>
      <c r="L204" s="80"/>
    </row>
    <row r="205" spans="1:12" ht="15">
      <c r="A205" s="94">
        <v>5.77</v>
      </c>
      <c r="B205" s="95">
        <v>5190</v>
      </c>
      <c r="C205" s="96">
        <v>10.19</v>
      </c>
      <c r="D205" s="96">
        <v>61.83</v>
      </c>
      <c r="E205" s="96">
        <v>0.394</v>
      </c>
      <c r="F205" s="96">
        <v>0.442</v>
      </c>
      <c r="G205" s="125">
        <v>2.145</v>
      </c>
      <c r="H205" s="1"/>
      <c r="L205" s="80"/>
    </row>
    <row r="206" spans="1:12" ht="15">
      <c r="A206" s="94">
        <v>5.79</v>
      </c>
      <c r="B206" s="95">
        <v>5211</v>
      </c>
      <c r="C206" s="96">
        <v>10.2</v>
      </c>
      <c r="D206" s="96">
        <v>61.95</v>
      </c>
      <c r="E206" s="96">
        <v>0.395</v>
      </c>
      <c r="F206" s="96">
        <v>0.442</v>
      </c>
      <c r="G206" s="125">
        <v>2.1475</v>
      </c>
      <c r="H206" s="1"/>
      <c r="L206" s="80"/>
    </row>
    <row r="207" spans="1:12" ht="15">
      <c r="A207" s="94">
        <v>5.81</v>
      </c>
      <c r="B207" s="95">
        <v>5231</v>
      </c>
      <c r="C207" s="96">
        <v>10.2</v>
      </c>
      <c r="D207" s="96">
        <v>62.05</v>
      </c>
      <c r="E207" s="96">
        <v>0.396</v>
      </c>
      <c r="F207" s="96">
        <v>0.443</v>
      </c>
      <c r="G207" s="126">
        <v>2.15</v>
      </c>
      <c r="H207" s="1"/>
      <c r="L207" s="80"/>
    </row>
    <row r="208" spans="1:12" ht="15">
      <c r="A208" s="94">
        <v>5.83</v>
      </c>
      <c r="B208" s="95">
        <v>5251</v>
      </c>
      <c r="C208" s="96">
        <v>10.21</v>
      </c>
      <c r="D208" s="96">
        <v>62.25</v>
      </c>
      <c r="E208" s="96">
        <v>0.397</v>
      </c>
      <c r="F208" s="96">
        <v>0.444</v>
      </c>
      <c r="G208" s="125"/>
      <c r="H208" s="1"/>
      <c r="L208" s="80"/>
    </row>
    <row r="209" spans="1:12" ht="15">
      <c r="A209" s="94">
        <v>5.85</v>
      </c>
      <c r="B209" s="95"/>
      <c r="C209" s="96">
        <v>10.21</v>
      </c>
      <c r="D209" s="96">
        <v>62.4</v>
      </c>
      <c r="E209" s="96">
        <v>0.398</v>
      </c>
      <c r="F209" s="96">
        <v>0.444</v>
      </c>
      <c r="G209" s="125"/>
      <c r="H209" s="1"/>
      <c r="L209" s="80"/>
    </row>
    <row r="210" spans="1:12" ht="15">
      <c r="A210" s="94">
        <v>5.87</v>
      </c>
      <c r="B210" s="95"/>
      <c r="C210" s="96">
        <v>10.22</v>
      </c>
      <c r="D210" s="96">
        <v>62.6</v>
      </c>
      <c r="E210" s="96">
        <v>0.398</v>
      </c>
      <c r="F210" s="96">
        <v>0.445</v>
      </c>
      <c r="G210" s="125"/>
      <c r="H210" s="1"/>
      <c r="L210" s="80"/>
    </row>
    <row r="211" spans="1:12" ht="15">
      <c r="A211" s="94">
        <v>5.89</v>
      </c>
      <c r="B211" s="95"/>
      <c r="C211" s="96">
        <v>10.22</v>
      </c>
      <c r="D211" s="96">
        <v>62.8</v>
      </c>
      <c r="E211" s="96">
        <v>0.399</v>
      </c>
      <c r="F211" s="96">
        <v>0.445</v>
      </c>
      <c r="G211" s="125"/>
      <c r="H211" s="1"/>
      <c r="L211" s="80"/>
    </row>
    <row r="212" spans="1:12" ht="15">
      <c r="A212" s="94">
        <v>5.91</v>
      </c>
      <c r="B212" s="95"/>
      <c r="C212" s="96">
        <v>10.23</v>
      </c>
      <c r="D212" s="96">
        <v>63</v>
      </c>
      <c r="E212" s="96">
        <v>0.399</v>
      </c>
      <c r="F212" s="96">
        <v>0.446</v>
      </c>
      <c r="G212" s="125"/>
      <c r="H212" s="1"/>
      <c r="L212" s="80"/>
    </row>
    <row r="213" spans="1:12" ht="15">
      <c r="A213" s="94">
        <v>5.93</v>
      </c>
      <c r="B213" s="95"/>
      <c r="C213" s="96">
        <v>10.23</v>
      </c>
      <c r="D213" s="96">
        <v>63.2</v>
      </c>
      <c r="E213" s="96">
        <v>0.4</v>
      </c>
      <c r="F213" s="96">
        <v>0.446</v>
      </c>
      <c r="G213" s="125"/>
      <c r="H213" s="1"/>
      <c r="L213" s="80"/>
    </row>
    <row r="214" spans="1:12" ht="15">
      <c r="A214" s="86"/>
      <c r="B214" s="84"/>
      <c r="C214" s="84"/>
      <c r="D214" s="84"/>
      <c r="E214" s="84"/>
      <c r="F214" s="84"/>
      <c r="G214" s="84"/>
      <c r="H214" s="1"/>
      <c r="L214" s="80"/>
    </row>
    <row r="215" spans="3:12" ht="12.75">
      <c r="C215" s="1"/>
      <c r="D215" s="1"/>
      <c r="E215" s="1"/>
      <c r="F215" s="1"/>
      <c r="G215" s="1"/>
      <c r="H215" s="1"/>
      <c r="L215" s="80"/>
    </row>
    <row r="216" spans="3:12" ht="12.75">
      <c r="C216" s="1"/>
      <c r="D216" s="1"/>
      <c r="E216" s="1"/>
      <c r="F216" s="1"/>
      <c r="G216" s="1"/>
      <c r="H216" s="1"/>
      <c r="L216" s="80"/>
    </row>
    <row r="217" spans="3:12" ht="12.75">
      <c r="C217" s="1"/>
      <c r="D217" s="1"/>
      <c r="E217" s="1"/>
      <c r="F217" s="1"/>
      <c r="G217" s="1"/>
      <c r="H217" s="1"/>
      <c r="L217" s="80"/>
    </row>
    <row r="218" spans="3:12" ht="12.75">
      <c r="C218" s="1"/>
      <c r="D218" s="1"/>
      <c r="E218" s="1"/>
      <c r="F218" s="1"/>
      <c r="G218" s="1"/>
      <c r="H218" s="1"/>
      <c r="L218" s="80"/>
    </row>
    <row r="219" spans="3:12" ht="12.75">
      <c r="C219" s="1"/>
      <c r="D219" s="1"/>
      <c r="E219" s="1"/>
      <c r="F219" s="1"/>
      <c r="G219" s="1"/>
      <c r="H219" s="1"/>
      <c r="L219" s="80"/>
    </row>
    <row r="220" spans="3:12" ht="12.75">
      <c r="C220" s="1"/>
      <c r="D220" s="1"/>
      <c r="E220" s="1"/>
      <c r="F220" s="1"/>
      <c r="G220" s="1"/>
      <c r="H220" s="1"/>
      <c r="L220" s="80"/>
    </row>
    <row r="221" spans="3:12" ht="12.75">
      <c r="C221" s="1"/>
      <c r="D221" s="1"/>
      <c r="E221" s="1"/>
      <c r="F221" s="1"/>
      <c r="G221" s="1"/>
      <c r="H221" s="1"/>
      <c r="L221" s="80"/>
    </row>
    <row r="222" spans="3:12" ht="12.75">
      <c r="C222" s="1"/>
      <c r="D222" s="1"/>
      <c r="E222" s="1"/>
      <c r="F222" s="1"/>
      <c r="G222" s="1"/>
      <c r="H222" s="1"/>
      <c r="L222" s="80"/>
    </row>
    <row r="223" spans="3:12" ht="12.75">
      <c r="C223" s="1"/>
      <c r="D223" s="1"/>
      <c r="E223" s="1"/>
      <c r="F223" s="1"/>
      <c r="G223" s="1"/>
      <c r="H223" s="1"/>
      <c r="L223" s="80"/>
    </row>
    <row r="224" spans="3:12" ht="12.75">
      <c r="C224" s="1"/>
      <c r="D224" s="1"/>
      <c r="E224" s="1"/>
      <c r="F224" s="1"/>
      <c r="G224" s="1"/>
      <c r="H224" s="1"/>
      <c r="L224" s="80"/>
    </row>
    <row r="225" spans="3:12" ht="12.75">
      <c r="C225" s="1"/>
      <c r="D225" s="1"/>
      <c r="E225" s="1"/>
      <c r="F225" s="1"/>
      <c r="G225" s="1"/>
      <c r="H225" s="1"/>
      <c r="L225" s="80"/>
    </row>
    <row r="226" spans="3:12" ht="12.75">
      <c r="C226" s="1"/>
      <c r="D226" s="1"/>
      <c r="E226" s="1"/>
      <c r="F226" s="1"/>
      <c r="G226" s="1"/>
      <c r="H226" s="1"/>
      <c r="L226" s="80"/>
    </row>
    <row r="227" spans="3:12" ht="12.75">
      <c r="C227" s="1"/>
      <c r="D227" s="1"/>
      <c r="E227" s="1"/>
      <c r="F227" s="1"/>
      <c r="G227" s="1"/>
      <c r="H227" s="1"/>
      <c r="L227" s="80"/>
    </row>
    <row r="228" spans="3:12" ht="12.75">
      <c r="C228" s="1"/>
      <c r="D228" s="1"/>
      <c r="E228" s="1"/>
      <c r="F228" s="1"/>
      <c r="G228" s="1"/>
      <c r="H228" s="1"/>
      <c r="L228" s="80"/>
    </row>
    <row r="229" spans="3:12" ht="12.75">
      <c r="C229" s="1"/>
      <c r="D229" s="1"/>
      <c r="E229" s="1"/>
      <c r="F229" s="1"/>
      <c r="G229" s="1"/>
      <c r="H229" s="1"/>
      <c r="L229" s="80"/>
    </row>
    <row r="230" spans="3:12" ht="12.75">
      <c r="C230" s="1"/>
      <c r="D230" s="1"/>
      <c r="E230" s="1"/>
      <c r="F230" s="1"/>
      <c r="G230" s="1"/>
      <c r="H230" s="1"/>
      <c r="L230" s="80"/>
    </row>
    <row r="231" spans="3:12" ht="12.75">
      <c r="C231" s="1"/>
      <c r="D231" s="1"/>
      <c r="E231" s="1"/>
      <c r="F231" s="1"/>
      <c r="G231" s="1"/>
      <c r="H231" s="1"/>
      <c r="L231" s="80"/>
    </row>
    <row r="232" spans="3:12" ht="12.75">
      <c r="C232" s="1"/>
      <c r="D232" s="1"/>
      <c r="E232" s="1"/>
      <c r="F232" s="1"/>
      <c r="G232" s="1"/>
      <c r="H232" s="1"/>
      <c r="L232" s="80"/>
    </row>
    <row r="233" spans="3:12" ht="12.75">
      <c r="C233" s="1"/>
      <c r="D233" s="1"/>
      <c r="E233" s="1"/>
      <c r="F233" s="1"/>
      <c r="G233" s="1"/>
      <c r="H233" s="1"/>
      <c r="L233" s="80"/>
    </row>
    <row r="234" spans="3:12" ht="12.75">
      <c r="C234" s="1"/>
      <c r="D234" s="1"/>
      <c r="E234" s="1"/>
      <c r="F234" s="1"/>
      <c r="G234" s="1"/>
      <c r="H234" s="1"/>
      <c r="L234" s="80"/>
    </row>
    <row r="235" spans="3:12" ht="12.75">
      <c r="C235" s="1"/>
      <c r="D235" s="1"/>
      <c r="E235" s="1"/>
      <c r="F235" s="1"/>
      <c r="G235" s="1"/>
      <c r="H235" s="1"/>
      <c r="L235" s="80"/>
    </row>
    <row r="236" spans="3:12" ht="12.75">
      <c r="C236" s="1"/>
      <c r="D236" s="1"/>
      <c r="E236" s="1"/>
      <c r="F236" s="1"/>
      <c r="G236" s="1"/>
      <c r="H236" s="1"/>
      <c r="L236" s="80"/>
    </row>
    <row r="237" spans="3:12" ht="12.75">
      <c r="C237" s="1"/>
      <c r="D237" s="1"/>
      <c r="E237" s="1"/>
      <c r="F237" s="1"/>
      <c r="G237" s="1"/>
      <c r="H237" s="1"/>
      <c r="L237" s="80"/>
    </row>
    <row r="238" spans="3:12" ht="12.75">
      <c r="C238" s="1"/>
      <c r="D238" s="1"/>
      <c r="E238" s="1"/>
      <c r="F238" s="1"/>
      <c r="G238" s="1"/>
      <c r="H238" s="1"/>
      <c r="L238" s="80"/>
    </row>
    <row r="239" spans="3:12" ht="12.75">
      <c r="C239" s="1"/>
      <c r="D239" s="1"/>
      <c r="E239" s="1"/>
      <c r="F239" s="1"/>
      <c r="G239" s="1"/>
      <c r="H239" s="1"/>
      <c r="L239" s="80"/>
    </row>
    <row r="240" spans="3:12" ht="12.75">
      <c r="C240" s="1"/>
      <c r="D240" s="1"/>
      <c r="E240" s="1"/>
      <c r="F240" s="1"/>
      <c r="G240" s="1"/>
      <c r="H240" s="1"/>
      <c r="L240" s="80"/>
    </row>
    <row r="241" spans="3:12" ht="12.75">
      <c r="C241" s="1"/>
      <c r="D241" s="1"/>
      <c r="E241" s="1"/>
      <c r="F241" s="1"/>
      <c r="G241" s="1"/>
      <c r="H241" s="1"/>
      <c r="L241" s="80"/>
    </row>
    <row r="242" spans="3:12" ht="12.75">
      <c r="C242" s="1"/>
      <c r="D242" s="1"/>
      <c r="E242" s="1"/>
      <c r="F242" s="1"/>
      <c r="G242" s="1"/>
      <c r="H242" s="1"/>
      <c r="L242" s="80"/>
    </row>
    <row r="243" ht="12.75">
      <c r="L243" s="80"/>
    </row>
    <row r="244" ht="12.75">
      <c r="L244" s="80"/>
    </row>
    <row r="245" ht="12.75">
      <c r="L245" s="80"/>
    </row>
    <row r="246" ht="12.75">
      <c r="L246" s="80"/>
    </row>
    <row r="247" ht="12.75">
      <c r="L247" s="80"/>
    </row>
    <row r="248" ht="12.75">
      <c r="L248" s="80"/>
    </row>
    <row r="249" ht="12.75">
      <c r="L249" s="80"/>
    </row>
    <row r="250" ht="12.75">
      <c r="L250" s="80"/>
    </row>
    <row r="251" ht="12.75">
      <c r="L251" s="80"/>
    </row>
    <row r="252" ht="12.75">
      <c r="L252" s="80"/>
    </row>
    <row r="253" ht="12.75">
      <c r="L253" s="80"/>
    </row>
    <row r="254" ht="12.75">
      <c r="L254" s="80"/>
    </row>
    <row r="255" ht="12.75">
      <c r="L255" s="80"/>
    </row>
    <row r="256" ht="12.75">
      <c r="L256" s="80"/>
    </row>
    <row r="257" ht="12.75">
      <c r="L257" s="80"/>
    </row>
    <row r="258" ht="12.75">
      <c r="L258" s="80"/>
    </row>
    <row r="259" ht="12.75">
      <c r="L259" s="80"/>
    </row>
    <row r="260" ht="12.75">
      <c r="L260" s="80"/>
    </row>
    <row r="261" ht="12.75">
      <c r="L261" s="80"/>
    </row>
    <row r="262" ht="12.75">
      <c r="L262" s="80"/>
    </row>
    <row r="263" ht="12.75">
      <c r="L263" s="80"/>
    </row>
    <row r="264" ht="12.75">
      <c r="L264" s="80"/>
    </row>
    <row r="265" ht="12.75">
      <c r="L265" s="80"/>
    </row>
    <row r="266" ht="12.75">
      <c r="L266" s="80"/>
    </row>
    <row r="267" ht="12.75">
      <c r="L267" s="80"/>
    </row>
    <row r="268" ht="12.75">
      <c r="L268" s="80"/>
    </row>
    <row r="269" ht="12.75">
      <c r="L269" s="80"/>
    </row>
    <row r="270" ht="12.75">
      <c r="L270" s="80"/>
    </row>
  </sheetData>
  <printOptions/>
  <pageMargins left="0.41" right="0.42" top="0.44" bottom="0.73" header="0.31" footer="0.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Dutch-Sea</dc:creator>
  <cp:keywords/>
  <dc:description/>
  <cp:lastModifiedBy>Rederij Wessels B.V.</cp:lastModifiedBy>
  <cp:lastPrinted>2003-05-07T06:03:36Z</cp:lastPrinted>
  <dcterms:created xsi:type="dcterms:W3CDTF">2003-02-24T16:46:40Z</dcterms:created>
  <dcterms:modified xsi:type="dcterms:W3CDTF">2003-05-07T06:05:18Z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