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00" yWindow="300" windowWidth="11100" windowHeight="7110" firstSheet="1" activeTab="1"/>
  </bookViews>
  <sheets>
    <sheet name="Draft Survey Report" sheetId="1" r:id="rId1"/>
    <sheet name="Ballast+FW+FO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Rederij Wessels B.V.</author>
  </authors>
  <commentList>
    <comment ref="D4" authorId="0">
      <text>
        <r>
          <rPr>
            <b/>
            <sz val="8"/>
            <rFont val="Tahoma"/>
            <family val="0"/>
          </rPr>
          <t>Rederij Wessels B.V.: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<sst xmlns="http://schemas.openxmlformats.org/spreadsheetml/2006/main" count="110" uniqueCount="97">
  <si>
    <t>DRAFT  SURVEY  REPORT</t>
  </si>
  <si>
    <t>Port of :</t>
  </si>
  <si>
    <t>Alger</t>
  </si>
  <si>
    <t>Date :</t>
  </si>
  <si>
    <t>Berth:</t>
  </si>
  <si>
    <t>Voy.No.:</t>
  </si>
  <si>
    <t>Cargo:</t>
  </si>
  <si>
    <t>Draft FWD p/side</t>
  </si>
  <si>
    <t>st/side</t>
  </si>
  <si>
    <t>Mean Draft FWD</t>
  </si>
  <si>
    <t>Draft AFT p/side</t>
  </si>
  <si>
    <t>Mean Draft AFT</t>
  </si>
  <si>
    <t>Trim coefficient</t>
  </si>
  <si>
    <t>Draft at AFT PP.</t>
  </si>
  <si>
    <t>Draft at FWD PP.</t>
  </si>
  <si>
    <t>Draft at MID p/side</t>
  </si>
  <si>
    <t>Draft at MID st/side</t>
  </si>
  <si>
    <t>Mean Draft at MID</t>
  </si>
  <si>
    <t>MEAN of Mean Draft</t>
  </si>
  <si>
    <t>Long.Center of Floatation</t>
  </si>
  <si>
    <t>Corr. For C.F.</t>
  </si>
  <si>
    <t>Draft corr. Sagg/Hogg</t>
  </si>
  <si>
    <t>DISPLACEMENT DRAFT</t>
  </si>
  <si>
    <t>Actual Density of water</t>
  </si>
  <si>
    <t>Tabular Density of water</t>
  </si>
  <si>
    <t>Tabular DISPLASMENT from Scale</t>
  </si>
  <si>
    <t>TRUE DISPLACEMENT corrected</t>
  </si>
  <si>
    <t>Light SHIP</t>
  </si>
  <si>
    <t>Fuel OIL</t>
  </si>
  <si>
    <t>Diesel OIL</t>
  </si>
  <si>
    <t>Lubr. OIL</t>
  </si>
  <si>
    <t>Ballast Water</t>
  </si>
  <si>
    <t>Fresh Water</t>
  </si>
  <si>
    <t>Bilges Water</t>
  </si>
  <si>
    <t>CONSTANTS</t>
  </si>
  <si>
    <t>CARGO</t>
  </si>
  <si>
    <t>Remarks:____________________________________________________________________________________</t>
  </si>
  <si>
    <t>____________________________________________________________________________________________</t>
  </si>
  <si>
    <t>______________________</t>
  </si>
  <si>
    <t>____________________</t>
  </si>
  <si>
    <t>__________________</t>
  </si>
  <si>
    <t>Surveyor</t>
  </si>
  <si>
    <t>Cargo Officer</t>
  </si>
  <si>
    <t>Master</t>
  </si>
  <si>
    <t>Vessel:</t>
  </si>
  <si>
    <t>Port:</t>
  </si>
  <si>
    <t>Date:</t>
  </si>
  <si>
    <t>Bert:</t>
  </si>
  <si>
    <t>Operation:</t>
  </si>
  <si>
    <t>INITIAL SURVEY</t>
  </si>
  <si>
    <t>SDG</t>
  </si>
  <si>
    <t>CBM</t>
  </si>
  <si>
    <t>Density</t>
  </si>
  <si>
    <t>M.Tonn</t>
  </si>
  <si>
    <t>TANKS</t>
  </si>
  <si>
    <t>0,00</t>
  </si>
  <si>
    <t>FPT</t>
  </si>
  <si>
    <t>DBT 2</t>
  </si>
  <si>
    <t>TST 3 stb</t>
  </si>
  <si>
    <t>DBT 3 prt</t>
  </si>
  <si>
    <t>DBT 3 stb</t>
  </si>
  <si>
    <t>TST 4 prt</t>
  </si>
  <si>
    <t>TST 3 prt</t>
  </si>
  <si>
    <t>TST 4 stb</t>
  </si>
  <si>
    <t>TST 5 prt</t>
  </si>
  <si>
    <t>TST 5 stb</t>
  </si>
  <si>
    <t>DBT 5 prt</t>
  </si>
  <si>
    <t>DBT 5 stb</t>
  </si>
  <si>
    <t>TST 6 prt</t>
  </si>
  <si>
    <t>TST 6 stb</t>
  </si>
  <si>
    <t>TOTAL BALLAST WATER</t>
  </si>
  <si>
    <t>FWT 7 prt</t>
  </si>
  <si>
    <t>FWT 7 stb</t>
  </si>
  <si>
    <t>TOTAL FRESH WATER</t>
  </si>
  <si>
    <t>DB 8 f/oil</t>
  </si>
  <si>
    <t>DB 9 f/oil</t>
  </si>
  <si>
    <t>T 10 stb</t>
  </si>
  <si>
    <t>T 11 stb</t>
  </si>
  <si>
    <t>TOTAL FUEL OIL</t>
  </si>
  <si>
    <t>SHT 14</t>
  </si>
  <si>
    <t>LUB.T</t>
  </si>
  <si>
    <t>TOTAL LUBR.OIL</t>
  </si>
  <si>
    <t>Shlam T15</t>
  </si>
  <si>
    <t>Fek.T13</t>
  </si>
  <si>
    <t>TOTAL BILGES WATER</t>
  </si>
  <si>
    <t>Loading</t>
  </si>
  <si>
    <t>21-a</t>
  </si>
  <si>
    <t>03.06.00</t>
  </si>
  <si>
    <t>gen.cargo</t>
  </si>
  <si>
    <t>MCL FORTUNE</t>
  </si>
  <si>
    <t>INITIAL CALCULATION</t>
  </si>
  <si>
    <t>FINAL CALCULATION</t>
  </si>
  <si>
    <t>LBP</t>
  </si>
  <si>
    <t>FWD marks dist(fwd-,aft+)</t>
  </si>
  <si>
    <t>AFT marks dist (fwd+,aft-)</t>
  </si>
  <si>
    <t>4,12</t>
  </si>
  <si>
    <t>TOTAL Calculated Stores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</si>
</sst>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2" fontId="0" fillId="2" borderId="0" xfId="0" applyNumberFormat="1" applyFill="1" applyAlignment="1">
      <alignment/>
    </xf>
    <xf numFmtId="2" fontId="1" fillId="3" borderId="0" xfId="0" applyNumberFormat="1" applyFont="1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 horizontal="right"/>
    </xf>
    <xf numFmtId="0" fontId="1" fillId="0" borderId="3" xfId="0" applyFont="1" applyBorder="1" applyAlignment="1">
      <alignment/>
    </xf>
    <xf numFmtId="0" fontId="0" fillId="0" borderId="6" xfId="0" applyBorder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0</xdr:rowOff>
    </xdr:from>
    <xdr:to>
      <xdr:col>8</xdr:col>
      <xdr:colOff>581025</xdr:colOff>
      <xdr:row>8</xdr:row>
      <xdr:rowOff>9525</xdr:rowOff>
    </xdr:to>
    <xdr:sp>
      <xdr:nvSpPr>
        <xdr:cNvPr id="1" name="Line 4"/>
        <xdr:cNvSpPr>
          <a:spLocks/>
        </xdr:cNvSpPr>
      </xdr:nvSpPr>
      <xdr:spPr>
        <a:xfrm>
          <a:off x="28575" y="1304925"/>
          <a:ext cx="5429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152400</xdr:rowOff>
    </xdr:from>
    <xdr:to>
      <xdr:col>9</xdr:col>
      <xdr:colOff>0</xdr:colOff>
      <xdr:row>23</xdr:row>
      <xdr:rowOff>0</xdr:rowOff>
    </xdr:to>
    <xdr:sp>
      <xdr:nvSpPr>
        <xdr:cNvPr id="2" name="Line 5"/>
        <xdr:cNvSpPr>
          <a:spLocks/>
        </xdr:cNvSpPr>
      </xdr:nvSpPr>
      <xdr:spPr>
        <a:xfrm>
          <a:off x="5467350" y="1285875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152400</xdr:rowOff>
    </xdr:from>
    <xdr:to>
      <xdr:col>8</xdr:col>
      <xdr:colOff>571500</xdr:colOff>
      <xdr:row>23</xdr:row>
      <xdr:rowOff>0</xdr:rowOff>
    </xdr:to>
    <xdr:sp>
      <xdr:nvSpPr>
        <xdr:cNvPr id="3" name="Line 7"/>
        <xdr:cNvSpPr>
          <a:spLocks/>
        </xdr:cNvSpPr>
      </xdr:nvSpPr>
      <xdr:spPr>
        <a:xfrm>
          <a:off x="38100" y="3743325"/>
          <a:ext cx="5410200" cy="190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19050</xdr:rowOff>
    </xdr:from>
    <xdr:to>
      <xdr:col>3</xdr:col>
      <xdr:colOff>9525</xdr:colOff>
      <xdr:row>22</xdr:row>
      <xdr:rowOff>152400</xdr:rowOff>
    </xdr:to>
    <xdr:sp>
      <xdr:nvSpPr>
        <xdr:cNvPr id="4" name="Line 8"/>
        <xdr:cNvSpPr>
          <a:spLocks/>
        </xdr:cNvSpPr>
      </xdr:nvSpPr>
      <xdr:spPr>
        <a:xfrm>
          <a:off x="1828800" y="1323975"/>
          <a:ext cx="9525" cy="2419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9525</xdr:colOff>
      <xdr:row>23</xdr:row>
      <xdr:rowOff>9525</xdr:rowOff>
    </xdr:to>
    <xdr:sp>
      <xdr:nvSpPr>
        <xdr:cNvPr id="5" name="Line 9"/>
        <xdr:cNvSpPr>
          <a:spLocks/>
        </xdr:cNvSpPr>
      </xdr:nvSpPr>
      <xdr:spPr>
        <a:xfrm>
          <a:off x="2438400" y="1314450"/>
          <a:ext cx="9525" cy="2457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9525</xdr:rowOff>
    </xdr:from>
    <xdr:to>
      <xdr:col>5</xdr:col>
      <xdr:colOff>9525</xdr:colOff>
      <xdr:row>22</xdr:row>
      <xdr:rowOff>152400</xdr:rowOff>
    </xdr:to>
    <xdr:sp>
      <xdr:nvSpPr>
        <xdr:cNvPr id="6" name="Line 10"/>
        <xdr:cNvSpPr>
          <a:spLocks/>
        </xdr:cNvSpPr>
      </xdr:nvSpPr>
      <xdr:spPr>
        <a:xfrm flipH="1" flipV="1">
          <a:off x="3057525" y="1314450"/>
          <a:ext cx="0" cy="2428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H20" sqref="H20"/>
      <selection activeCell="A1" sqref="A1"/>
      <selection activeCell="A1" sqref="A1"/>
    </sheetView>
  </sheetViews>
  <sheetFormatPr defaultColWidth="9.140625" defaultRowHeight="12.75"/>
  <cols>
    <col min="8" max="8" width="9.57421875" style="0" bestFit="1" customWidth="1"/>
  </cols>
  <sheetData>
    <row r="1" ht="12.75">
      <c r="D1" t="s">
        <v>0</v>
      </c>
    </row>
    <row r="2" spans="1:10" ht="12.75">
      <c r="A2" t="s">
        <v>44</v>
      </c>
      <c r="B2" t="s">
        <v>89</v>
      </c>
      <c r="D2" t="s">
        <v>5</v>
      </c>
      <c r="E2">
        <v>6</v>
      </c>
      <c r="F2" s="10"/>
      <c r="H2" t="s">
        <v>48</v>
      </c>
      <c r="J2" t="s">
        <v>85</v>
      </c>
    </row>
    <row r="3" spans="1:5" ht="12.75">
      <c r="A3" t="s">
        <v>1</v>
      </c>
      <c r="B3" t="s">
        <v>2</v>
      </c>
      <c r="D3" t="s">
        <v>6</v>
      </c>
      <c r="E3" t="s">
        <v>88</v>
      </c>
    </row>
    <row r="4" spans="1:2" ht="12.75">
      <c r="A4" t="s">
        <v>3</v>
      </c>
      <c r="B4" s="11" t="s">
        <v>87</v>
      </c>
    </row>
    <row r="5" spans="1:8" ht="12.75">
      <c r="A5" t="s">
        <v>4</v>
      </c>
      <c r="B5" t="s">
        <v>86</v>
      </c>
      <c r="D5" s="1" t="s">
        <v>90</v>
      </c>
      <c r="H5" s="1" t="s">
        <v>91</v>
      </c>
    </row>
    <row r="6" ht="12.75">
      <c r="E6" s="6"/>
    </row>
    <row r="7" spans="1:8" ht="12.75">
      <c r="A7" s="2" t="s">
        <v>7</v>
      </c>
      <c r="E7" s="6">
        <v>4</v>
      </c>
      <c r="H7">
        <v>3</v>
      </c>
    </row>
    <row r="8" spans="1:8" ht="12.75">
      <c r="A8" t="s">
        <v>7</v>
      </c>
      <c r="B8" t="s">
        <v>8</v>
      </c>
      <c r="E8" s="6">
        <v>2.2</v>
      </c>
      <c r="H8">
        <v>2.5</v>
      </c>
    </row>
    <row r="9" spans="1:8" ht="12.75">
      <c r="A9" s="1" t="s">
        <v>9</v>
      </c>
      <c r="E9" s="12">
        <f>(SUM(E7:E8))/2</f>
        <v>3.1</v>
      </c>
      <c r="H9" s="1">
        <f>(SUM(H7:H8))/2</f>
        <v>2.75</v>
      </c>
    </row>
    <row r="10" ht="12.75">
      <c r="E10" s="6"/>
    </row>
    <row r="11" spans="1:8" ht="12.75">
      <c r="A11" t="s">
        <v>10</v>
      </c>
      <c r="E11" s="6">
        <v>5.2</v>
      </c>
      <c r="H11">
        <v>5</v>
      </c>
    </row>
    <row r="12" spans="1:8" ht="12.75">
      <c r="A12" t="s">
        <v>10</v>
      </c>
      <c r="B12" t="s">
        <v>8</v>
      </c>
      <c r="E12" s="6">
        <v>5</v>
      </c>
      <c r="H12">
        <v>5.4</v>
      </c>
    </row>
    <row r="13" spans="1:8" ht="12.75">
      <c r="A13" s="1" t="s">
        <v>11</v>
      </c>
      <c r="E13" s="12">
        <f>(SUM(E11:E12))/2</f>
        <v>5.1</v>
      </c>
      <c r="H13" s="1">
        <f>(SUM(H11:H12))/2</f>
        <v>5.2</v>
      </c>
    </row>
    <row r="14" spans="1:8" ht="12.75">
      <c r="A14" s="1" t="s">
        <v>92</v>
      </c>
      <c r="E14" s="6">
        <v>81</v>
      </c>
      <c r="H14">
        <v>81</v>
      </c>
    </row>
    <row r="15" spans="1:8" ht="12.75">
      <c r="A15" s="2" t="s">
        <v>93</v>
      </c>
      <c r="E15" s="6">
        <v>-0.35</v>
      </c>
      <c r="H15">
        <v>-0.87</v>
      </c>
    </row>
    <row r="16" spans="1:8" ht="12.75">
      <c r="A16" t="s">
        <v>94</v>
      </c>
      <c r="E16" s="6">
        <v>-0.55</v>
      </c>
      <c r="H16">
        <v>-0.55</v>
      </c>
    </row>
    <row r="17" spans="1:8" ht="12.75">
      <c r="A17" s="1" t="s">
        <v>12</v>
      </c>
      <c r="E17" s="5">
        <f>(E13-E9)/(E14-E15-E16)</f>
        <v>0.024420024420024417</v>
      </c>
      <c r="H17" s="5">
        <f>(H13-H9)/(H14-H15-H16)</f>
        <v>0.02972579471002184</v>
      </c>
    </row>
    <row r="18" spans="1:8" ht="12.75">
      <c r="A18" s="1" t="s">
        <v>14</v>
      </c>
      <c r="E18" s="5">
        <f>E9-E15*E17</f>
        <v>3.1085470085470086</v>
      </c>
      <c r="H18" s="5">
        <f>H9-H15*H17</f>
        <v>2.775861441397719</v>
      </c>
    </row>
    <row r="19" spans="1:8" ht="12.75">
      <c r="A19" s="1" t="s">
        <v>13</v>
      </c>
      <c r="E19" s="5">
        <f>E13+E17*E16</f>
        <v>5.086568986568986</v>
      </c>
      <c r="H19" s="5">
        <f>H13+H16*H17</f>
        <v>5.183650812909488</v>
      </c>
    </row>
    <row r="20" spans="1:8" ht="12.75">
      <c r="A20" t="s">
        <v>15</v>
      </c>
      <c r="E20" s="6">
        <v>4.12</v>
      </c>
      <c r="H20" s="5">
        <v>4.11</v>
      </c>
    </row>
    <row r="21" spans="1:8" ht="12.75">
      <c r="A21" t="s">
        <v>16</v>
      </c>
      <c r="E21" s="6">
        <v>4.15</v>
      </c>
      <c r="H21" s="13" t="s">
        <v>95</v>
      </c>
    </row>
    <row r="22" spans="1:8" ht="12.75">
      <c r="A22" s="1" t="s">
        <v>17</v>
      </c>
      <c r="E22" s="6">
        <f>(SUM(E20:E21))/2</f>
        <v>4.135</v>
      </c>
      <c r="H22" s="5">
        <f>(SUM(H20:H21))/2</f>
        <v>2.055</v>
      </c>
    </row>
    <row r="23" ht="12.75">
      <c r="H23" s="5"/>
    </row>
    <row r="24" spans="1:8" ht="12.75">
      <c r="A24" s="1" t="s">
        <v>18</v>
      </c>
      <c r="E24" s="8">
        <f>(E18+E19)/2</f>
        <v>4.097557997557997</v>
      </c>
      <c r="H24" s="5">
        <f>(H18+H19)/2</f>
        <v>3.9797561271536037</v>
      </c>
    </row>
    <row r="26" spans="1:8" ht="12.75">
      <c r="A26" t="s">
        <v>19</v>
      </c>
      <c r="E26">
        <v>-0.25</v>
      </c>
      <c r="H26">
        <v>-0.3</v>
      </c>
    </row>
    <row r="27" spans="1:8" ht="12.75">
      <c r="A27" s="1" t="s">
        <v>20</v>
      </c>
      <c r="E27" s="8">
        <f>E26*E17</f>
        <v>-0.006105006105006104</v>
      </c>
      <c r="H27" s="8">
        <f>H26*H17</f>
        <v>-0.008917738413006552</v>
      </c>
    </row>
    <row r="28" spans="1:8" ht="12.75">
      <c r="A28" s="1" t="s">
        <v>21</v>
      </c>
      <c r="E28" s="8">
        <f>(E22-E24)*0.75</f>
        <v>0.02808150183150193</v>
      </c>
      <c r="H28" s="8">
        <f>(H22-H24)*0.75</f>
        <v>-1.4435670953652027</v>
      </c>
    </row>
    <row r="29" spans="5:8" ht="12.75">
      <c r="E29" s="8"/>
      <c r="H29" s="8"/>
    </row>
    <row r="30" spans="1:8" ht="12.75">
      <c r="A30" s="1" t="s">
        <v>22</v>
      </c>
      <c r="E30" s="8">
        <f>SUM(E24:E27:E28)</f>
        <v>3.869534493284493</v>
      </c>
      <c r="H30" s="8">
        <f>SUM(H24:H27:H28)</f>
        <v>2.2272712933753946</v>
      </c>
    </row>
    <row r="31" spans="1:8" ht="12.75">
      <c r="A31" t="s">
        <v>23</v>
      </c>
      <c r="E31" s="8">
        <v>1.025</v>
      </c>
      <c r="H31" s="8">
        <v>1.025</v>
      </c>
    </row>
    <row r="32" spans="1:8" ht="12.75">
      <c r="A32" t="s">
        <v>24</v>
      </c>
      <c r="E32" s="8">
        <v>1</v>
      </c>
      <c r="H32" s="8">
        <v>1</v>
      </c>
    </row>
    <row r="33" spans="1:8" ht="12.75">
      <c r="A33" t="s">
        <v>25</v>
      </c>
      <c r="E33" s="8">
        <v>3256</v>
      </c>
      <c r="H33" s="8">
        <v>3456</v>
      </c>
    </row>
    <row r="34" spans="1:8" ht="12.75">
      <c r="A34" s="1" t="s">
        <v>26</v>
      </c>
      <c r="E34" s="8">
        <f>E33*E31/E32</f>
        <v>3337.3999999999996</v>
      </c>
      <c r="H34" s="8">
        <f>H33*H31/H32</f>
        <v>3542.3999999999996</v>
      </c>
    </row>
    <row r="35" spans="5:8" ht="12.75">
      <c r="E35" s="8"/>
      <c r="H35" s="8"/>
    </row>
    <row r="36" spans="1:8" ht="12.75">
      <c r="A36" t="s">
        <v>27</v>
      </c>
      <c r="E36" s="8">
        <v>1359</v>
      </c>
      <c r="H36" s="8">
        <v>1359</v>
      </c>
    </row>
    <row r="37" spans="1:8" ht="12.75">
      <c r="A37" t="s">
        <v>28</v>
      </c>
      <c r="E37" s="8">
        <v>0</v>
      </c>
      <c r="H37" s="8">
        <v>0</v>
      </c>
    </row>
    <row r="38" spans="1:8" ht="12.75">
      <c r="A38" t="s">
        <v>29</v>
      </c>
      <c r="E38" s="8">
        <f>'Ballast+FW+FO'!D36</f>
        <v>0</v>
      </c>
      <c r="H38" s="8">
        <f>'Ballast+FW+FO'!I37</f>
        <v>0</v>
      </c>
    </row>
    <row r="39" spans="1:8" ht="12.75">
      <c r="A39" t="s">
        <v>30</v>
      </c>
      <c r="E39" s="8">
        <f>'Ballast+FW+FO'!D41</f>
        <v>1</v>
      </c>
      <c r="H39" s="8">
        <f>'Ballast+FW+FO'!I40</f>
        <v>0</v>
      </c>
    </row>
    <row r="40" spans="1:8" ht="12.75">
      <c r="A40" t="s">
        <v>31</v>
      </c>
      <c r="E40" s="8">
        <f>'Ballast+FW+FO'!D25</f>
        <v>21.7095</v>
      </c>
      <c r="H40" s="8">
        <f>'Ballast+FW+FO'!I25</f>
        <v>0</v>
      </c>
    </row>
    <row r="41" spans="1:8" ht="12.75">
      <c r="A41" t="s">
        <v>32</v>
      </c>
      <c r="E41" s="8">
        <f>'Ballast+FW+FO'!D29</f>
        <v>0</v>
      </c>
      <c r="H41" s="8">
        <f>'Ballast+FW+FO'!I30</f>
        <v>25</v>
      </c>
    </row>
    <row r="42" spans="1:8" ht="12.75">
      <c r="A42" t="s">
        <v>33</v>
      </c>
      <c r="E42" s="8">
        <f>'Ballast+FW+FO'!D46</f>
        <v>2</v>
      </c>
      <c r="H42" s="8">
        <f>'Ballast+FW+FO'!I47</f>
        <v>4</v>
      </c>
    </row>
    <row r="43" spans="1:8" ht="12.75">
      <c r="A43" s="1" t="s">
        <v>96</v>
      </c>
      <c r="E43" s="8">
        <f>SUM(E36:E42)</f>
        <v>1383.7095</v>
      </c>
      <c r="H43" s="8">
        <f>SUM(H36:H42)</f>
        <v>1388</v>
      </c>
    </row>
    <row r="44" spans="1:8" ht="12.75">
      <c r="A44" s="1"/>
      <c r="E44" s="8"/>
      <c r="H44" s="8"/>
    </row>
    <row r="45" spans="1:8" ht="12.75">
      <c r="A45" s="1" t="s">
        <v>34</v>
      </c>
      <c r="E45" s="8">
        <f>E34-E43-E47</f>
        <v>1953.6904999999997</v>
      </c>
      <c r="H45" s="9">
        <f>E45</f>
        <v>1953.6904999999997</v>
      </c>
    </row>
    <row r="46" spans="5:8" ht="12.75">
      <c r="E46" s="8"/>
      <c r="H46" s="8"/>
    </row>
    <row r="47" spans="1:8" ht="12.75">
      <c r="A47" s="1" t="s">
        <v>35</v>
      </c>
      <c r="E47" s="8">
        <v>0</v>
      </c>
      <c r="H47" s="8">
        <f>H34-H45</f>
        <v>1588.7095</v>
      </c>
    </row>
    <row r="50" ht="12.75">
      <c r="A50" s="1" t="s">
        <v>36</v>
      </c>
    </row>
    <row r="51" ht="12.75">
      <c r="A51" t="s">
        <v>37</v>
      </c>
    </row>
    <row r="52" ht="12.75">
      <c r="A52" t="s">
        <v>37</v>
      </c>
    </row>
    <row r="55" spans="1:9" ht="12.75">
      <c r="A55" s="1" t="s">
        <v>38</v>
      </c>
      <c r="E55" t="s">
        <v>39</v>
      </c>
      <c r="I55" t="s">
        <v>40</v>
      </c>
    </row>
    <row r="57" spans="1:9" ht="12.75">
      <c r="A57" s="1" t="s">
        <v>41</v>
      </c>
      <c r="E57" s="1" t="s">
        <v>42</v>
      </c>
      <c r="I57" s="1" t="s">
        <v>43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tabSelected="1" workbookViewId="0" topLeftCell="A1">
      <pane xSplit="6150" ySplit="3855" topLeftCell="G15" activePane="topLeft" state="split"/>
      <selection pane="topLeft" activeCell="F6" sqref="F6"/>
      <selection pane="topLeft" activeCell="H5" sqref="H5"/>
      <selection pane="topLeft" activeCell="A1" sqref="A1"/>
      <selection pane="topRight" activeCell="G1" sqref="G1"/>
      <selection pane="bottomLeft" activeCell="A15" sqref="A15"/>
      <selection pane="bottomRight" activeCell="G15" sqref="G15"/>
    </sheetView>
  </sheetViews>
  <sheetFormatPr defaultColWidth="9.140625" defaultRowHeight="12.75"/>
  <cols>
    <col min="9" max="9" width="8.8515625" style="0" customWidth="1"/>
  </cols>
  <sheetData>
    <row r="2" spans="1:10" ht="12.75">
      <c r="A2" t="s">
        <v>44</v>
      </c>
      <c r="B2" t="str">
        <f>'Draft Survey Report'!B2</f>
        <v>MCL FORTUNE</v>
      </c>
      <c r="E2" t="s">
        <v>47</v>
      </c>
      <c r="F2" t="str">
        <f>'Draft Survey Report'!B5</f>
        <v>21-a</v>
      </c>
      <c r="H2" t="s">
        <v>5</v>
      </c>
      <c r="I2" s="10"/>
      <c r="J2">
        <f>'Draft Survey Report'!E2</f>
        <v>6</v>
      </c>
    </row>
    <row r="3" spans="1:6" ht="12.75">
      <c r="A3" t="s">
        <v>45</v>
      </c>
      <c r="B3" t="str">
        <f>'Draft Survey Report'!B3</f>
        <v>Alger</v>
      </c>
      <c r="E3" t="s">
        <v>6</v>
      </c>
      <c r="F3" t="str">
        <f>'Draft Survey Report'!E3</f>
        <v>gen.cargo</v>
      </c>
    </row>
    <row r="4" spans="1:6" ht="12.75">
      <c r="A4" t="s">
        <v>46</v>
      </c>
      <c r="B4" t="str">
        <f>'Draft Survey Report'!B4</f>
        <v>03.06.00</v>
      </c>
      <c r="E4" t="s">
        <v>48</v>
      </c>
      <c r="F4" t="str">
        <f>'Draft Survey Report'!J2</f>
        <v>Loading</v>
      </c>
    </row>
    <row r="6" ht="12.75">
      <c r="B6" s="1" t="s">
        <v>49</v>
      </c>
    </row>
    <row r="7" ht="12.75">
      <c r="E7" s="30"/>
    </row>
    <row r="8" ht="13.5" thickBot="1"/>
    <row r="9" spans="1:9" ht="12.75">
      <c r="A9" s="28" t="s">
        <v>50</v>
      </c>
      <c r="B9" s="20" t="s">
        <v>51</v>
      </c>
      <c r="C9" s="20" t="s">
        <v>52</v>
      </c>
      <c r="D9" s="21" t="s">
        <v>53</v>
      </c>
      <c r="E9" s="1" t="s">
        <v>54</v>
      </c>
      <c r="F9" s="19"/>
      <c r="G9" s="20" t="s">
        <v>51</v>
      </c>
      <c r="H9" s="20" t="s">
        <v>52</v>
      </c>
      <c r="I9" s="21" t="s">
        <v>53</v>
      </c>
    </row>
    <row r="10" spans="1:9" ht="13.5" thickBot="1">
      <c r="A10" s="29" t="s">
        <v>55</v>
      </c>
      <c r="B10" s="18"/>
      <c r="C10" s="18">
        <v>1.025</v>
      </c>
      <c r="D10" s="23">
        <f aca="true" t="shared" si="0" ref="D10:D23">B10*C10</f>
        <v>0</v>
      </c>
      <c r="E10" t="s">
        <v>56</v>
      </c>
      <c r="F10" s="22">
        <v>0.2</v>
      </c>
      <c r="G10" s="18"/>
      <c r="H10" s="18">
        <v>1.025</v>
      </c>
      <c r="I10" s="23">
        <f aca="true" t="shared" si="1" ref="I10:I23">G10*H10</f>
        <v>0</v>
      </c>
    </row>
    <row r="11" spans="1:9" ht="13.5" thickBot="1">
      <c r="A11" s="29" t="s">
        <v>55</v>
      </c>
      <c r="B11" s="18"/>
      <c r="C11" s="18">
        <v>1.025</v>
      </c>
      <c r="D11" s="23">
        <f t="shared" si="0"/>
        <v>0</v>
      </c>
      <c r="E11" t="s">
        <v>57</v>
      </c>
      <c r="F11" s="22">
        <v>0.3</v>
      </c>
      <c r="G11" s="18"/>
      <c r="H11" s="3">
        <v>1.025</v>
      </c>
      <c r="I11" s="23">
        <f t="shared" si="1"/>
        <v>0</v>
      </c>
    </row>
    <row r="12" spans="1:9" ht="12.75">
      <c r="A12" s="29" t="s">
        <v>55</v>
      </c>
      <c r="B12" s="18"/>
      <c r="C12" s="18">
        <v>1.025</v>
      </c>
      <c r="D12" s="23">
        <f t="shared" si="0"/>
        <v>0</v>
      </c>
      <c r="E12" s="4" t="s">
        <v>62</v>
      </c>
      <c r="F12" s="22"/>
      <c r="G12" s="18"/>
      <c r="H12" s="18">
        <v>1.025</v>
      </c>
      <c r="I12" s="23">
        <f t="shared" si="1"/>
        <v>0</v>
      </c>
    </row>
    <row r="13" spans="1:9" ht="12.75">
      <c r="A13" s="22">
        <v>0</v>
      </c>
      <c r="B13" s="18"/>
      <c r="C13" s="18">
        <v>1.025</v>
      </c>
      <c r="D13" s="23">
        <f t="shared" si="0"/>
        <v>0</v>
      </c>
      <c r="E13" t="s">
        <v>58</v>
      </c>
      <c r="F13" s="22"/>
      <c r="G13" s="18"/>
      <c r="H13" s="18">
        <v>1.025</v>
      </c>
      <c r="I13" s="23">
        <f t="shared" si="1"/>
        <v>0</v>
      </c>
    </row>
    <row r="14" spans="1:9" ht="12.75">
      <c r="A14" s="22">
        <v>1.2</v>
      </c>
      <c r="B14" s="18">
        <v>21.18</v>
      </c>
      <c r="C14" s="18">
        <v>1.025</v>
      </c>
      <c r="D14" s="23">
        <f t="shared" si="0"/>
        <v>21.7095</v>
      </c>
      <c r="E14" t="s">
        <v>59</v>
      </c>
      <c r="F14" s="22"/>
      <c r="G14" s="18"/>
      <c r="H14" s="18">
        <v>1.025</v>
      </c>
      <c r="I14" s="23">
        <f t="shared" si="1"/>
        <v>0</v>
      </c>
    </row>
    <row r="15" spans="1:9" ht="12.75">
      <c r="A15" s="22">
        <v>0.5</v>
      </c>
      <c r="B15" s="18"/>
      <c r="C15" s="18">
        <v>1.025</v>
      </c>
      <c r="D15" s="23">
        <f t="shared" si="0"/>
        <v>0</v>
      </c>
      <c r="E15" t="s">
        <v>60</v>
      </c>
      <c r="F15" s="22"/>
      <c r="G15" s="18"/>
      <c r="H15" s="18">
        <v>1.025</v>
      </c>
      <c r="I15" s="23">
        <f t="shared" si="1"/>
        <v>0</v>
      </c>
    </row>
    <row r="16" spans="1:9" ht="12.75">
      <c r="A16" s="22">
        <v>0.3</v>
      </c>
      <c r="B16" s="18"/>
      <c r="C16" s="18">
        <v>1.025</v>
      </c>
      <c r="D16" s="23">
        <f t="shared" si="0"/>
        <v>0</v>
      </c>
      <c r="E16" t="s">
        <v>61</v>
      </c>
      <c r="F16" s="22"/>
      <c r="G16" s="18"/>
      <c r="H16" s="18">
        <v>1.025</v>
      </c>
      <c r="I16" s="23">
        <f t="shared" si="1"/>
        <v>0</v>
      </c>
    </row>
    <row r="17" spans="1:9" ht="12.75">
      <c r="A17" s="22"/>
      <c r="B17" s="18"/>
      <c r="C17" s="18">
        <v>1.025</v>
      </c>
      <c r="D17" s="23">
        <f t="shared" si="0"/>
        <v>0</v>
      </c>
      <c r="E17" t="s">
        <v>63</v>
      </c>
      <c r="F17" s="22"/>
      <c r="G17" s="18"/>
      <c r="H17" s="18">
        <v>1.025</v>
      </c>
      <c r="I17" s="23">
        <f t="shared" si="1"/>
        <v>0</v>
      </c>
    </row>
    <row r="18" spans="1:9" ht="12.75">
      <c r="A18" s="22"/>
      <c r="B18" s="18"/>
      <c r="C18" s="18">
        <v>1.025</v>
      </c>
      <c r="D18" s="23">
        <f t="shared" si="0"/>
        <v>0</v>
      </c>
      <c r="E18" t="s">
        <v>64</v>
      </c>
      <c r="F18" s="22"/>
      <c r="G18" s="18"/>
      <c r="H18" s="18">
        <v>1.025</v>
      </c>
      <c r="I18" s="23">
        <f t="shared" si="1"/>
        <v>0</v>
      </c>
    </row>
    <row r="19" spans="1:9" ht="12.75">
      <c r="A19" s="22"/>
      <c r="B19" s="18"/>
      <c r="C19" s="18">
        <v>1.025</v>
      </c>
      <c r="D19" s="23">
        <f t="shared" si="0"/>
        <v>0</v>
      </c>
      <c r="E19" t="s">
        <v>65</v>
      </c>
      <c r="F19" s="22">
        <v>0.2</v>
      </c>
      <c r="G19" s="18"/>
      <c r="H19" s="18">
        <v>1.025</v>
      </c>
      <c r="I19" s="23">
        <f t="shared" si="1"/>
        <v>0</v>
      </c>
    </row>
    <row r="20" spans="1:9" ht="12.75">
      <c r="A20" s="22"/>
      <c r="B20" s="18"/>
      <c r="C20" s="18">
        <v>1.025</v>
      </c>
      <c r="D20" s="23">
        <f t="shared" si="0"/>
        <v>0</v>
      </c>
      <c r="E20" t="s">
        <v>66</v>
      </c>
      <c r="F20" s="22"/>
      <c r="G20" s="18"/>
      <c r="H20" s="18">
        <v>1.025</v>
      </c>
      <c r="I20" s="23">
        <f t="shared" si="1"/>
        <v>0</v>
      </c>
    </row>
    <row r="21" spans="1:9" ht="12.75">
      <c r="A21" s="22"/>
      <c r="B21" s="18"/>
      <c r="C21" s="18">
        <v>1.025</v>
      </c>
      <c r="D21" s="23">
        <f t="shared" si="0"/>
        <v>0</v>
      </c>
      <c r="E21" t="s">
        <v>67</v>
      </c>
      <c r="F21" s="24"/>
      <c r="G21" s="18"/>
      <c r="H21" s="18">
        <v>1.025</v>
      </c>
      <c r="I21" s="23">
        <f t="shared" si="1"/>
        <v>0</v>
      </c>
    </row>
    <row r="22" spans="1:9" ht="12.75">
      <c r="A22" s="22"/>
      <c r="B22" s="18"/>
      <c r="C22" s="18">
        <v>1.025</v>
      </c>
      <c r="D22" s="23">
        <f t="shared" si="0"/>
        <v>0</v>
      </c>
      <c r="E22" t="s">
        <v>68</v>
      </c>
      <c r="F22" s="22"/>
      <c r="G22" s="18"/>
      <c r="H22" s="18">
        <v>1.025</v>
      </c>
      <c r="I22" s="23">
        <f t="shared" si="1"/>
        <v>0</v>
      </c>
    </row>
    <row r="23" spans="1:9" ht="13.5" thickBot="1">
      <c r="A23" s="25"/>
      <c r="B23" s="26"/>
      <c r="C23" s="26">
        <v>1.025</v>
      </c>
      <c r="D23" s="27">
        <f t="shared" si="0"/>
        <v>0</v>
      </c>
      <c r="E23" t="s">
        <v>69</v>
      </c>
      <c r="F23" s="25"/>
      <c r="G23" s="26"/>
      <c r="H23" s="26">
        <v>1.025</v>
      </c>
      <c r="I23" s="27">
        <f t="shared" si="1"/>
        <v>0</v>
      </c>
    </row>
    <row r="24" ht="12.75">
      <c r="I24" s="8"/>
    </row>
    <row r="25" spans="4:9" ht="12.75">
      <c r="D25" s="15">
        <f>SUM(D10:D23)</f>
        <v>21.7095</v>
      </c>
      <c r="E25" s="1" t="s">
        <v>70</v>
      </c>
      <c r="I25" s="14">
        <f>SUM(I10:I24)</f>
        <v>0</v>
      </c>
    </row>
    <row r="26" spans="4:9" ht="12.75">
      <c r="D26" s="8"/>
      <c r="I26" s="8"/>
    </row>
    <row r="27" spans="1:9" ht="12.75">
      <c r="A27">
        <v>56</v>
      </c>
      <c r="C27" s="7">
        <v>1</v>
      </c>
      <c r="D27" s="8">
        <f>A28</f>
        <v>0</v>
      </c>
      <c r="E27" t="s">
        <v>71</v>
      </c>
      <c r="F27">
        <v>25</v>
      </c>
      <c r="H27" s="7">
        <v>1</v>
      </c>
      <c r="I27" s="8">
        <f>F27</f>
        <v>25</v>
      </c>
    </row>
    <row r="28" spans="3:9" ht="12.75">
      <c r="C28" s="7">
        <v>1</v>
      </c>
      <c r="D28" s="8"/>
      <c r="E28" t="s">
        <v>72</v>
      </c>
      <c r="H28" s="7">
        <v>1</v>
      </c>
      <c r="I28" s="8">
        <f>F28</f>
        <v>0</v>
      </c>
    </row>
    <row r="29" spans="4:9" ht="12.75">
      <c r="D29" s="16">
        <f>SUM(D26:D28)</f>
        <v>0</v>
      </c>
      <c r="I29" s="8"/>
    </row>
    <row r="30" spans="4:9" ht="12.75">
      <c r="D30" s="8"/>
      <c r="E30" s="1" t="s">
        <v>73</v>
      </c>
      <c r="I30" s="16">
        <f>SUM(I27:I29)</f>
        <v>25</v>
      </c>
    </row>
    <row r="31" spans="4:9" ht="12.75">
      <c r="D31" s="8">
        <f>B32*C32</f>
        <v>0</v>
      </c>
      <c r="I31" s="8"/>
    </row>
    <row r="32" spans="3:9" ht="12.75">
      <c r="C32">
        <v>0.96</v>
      </c>
      <c r="D32" s="8">
        <f>B33*C33</f>
        <v>0</v>
      </c>
      <c r="E32" t="s">
        <v>74</v>
      </c>
      <c r="H32">
        <v>0.96</v>
      </c>
      <c r="I32" s="8">
        <f>G32*H32</f>
        <v>0</v>
      </c>
    </row>
    <row r="33" spans="3:9" ht="12.75">
      <c r="C33">
        <v>0.96</v>
      </c>
      <c r="D33" s="8">
        <f>B34*C34</f>
        <v>0</v>
      </c>
      <c r="E33" t="s">
        <v>75</v>
      </c>
      <c r="H33">
        <v>0.96</v>
      </c>
      <c r="I33" s="8">
        <f>G33*H33</f>
        <v>0</v>
      </c>
    </row>
    <row r="34" spans="3:9" ht="12.75">
      <c r="C34">
        <v>0.96</v>
      </c>
      <c r="D34" s="8">
        <f>B35*C35</f>
        <v>0</v>
      </c>
      <c r="E34" t="s">
        <v>76</v>
      </c>
      <c r="H34">
        <v>0.96</v>
      </c>
      <c r="I34" s="8">
        <f>G34*H34</f>
        <v>0</v>
      </c>
    </row>
    <row r="35" spans="3:9" ht="12.75">
      <c r="C35">
        <v>0.96</v>
      </c>
      <c r="D35" s="8"/>
      <c r="E35" t="s">
        <v>77</v>
      </c>
      <c r="H35">
        <v>0.96</v>
      </c>
      <c r="I35" s="8">
        <f>G35*H35</f>
        <v>0</v>
      </c>
    </row>
    <row r="36" spans="4:9" ht="12.75">
      <c r="D36" s="17">
        <f>SUM(D31:D35)</f>
        <v>0</v>
      </c>
      <c r="I36" s="8"/>
    </row>
    <row r="37" spans="4:9" ht="12.75">
      <c r="D37" s="8"/>
      <c r="E37" s="1" t="s">
        <v>78</v>
      </c>
      <c r="I37" s="17">
        <f>SUM(I32:I36)</f>
        <v>0</v>
      </c>
    </row>
    <row r="38" spans="4:9" ht="12.75">
      <c r="D38" s="8">
        <v>0</v>
      </c>
      <c r="I38" s="8"/>
    </row>
    <row r="39" spans="4:9" ht="12.75">
      <c r="D39" s="8">
        <v>1</v>
      </c>
      <c r="E39" t="s">
        <v>79</v>
      </c>
      <c r="I39" s="8">
        <v>0</v>
      </c>
    </row>
    <row r="40" spans="4:9" ht="12.75">
      <c r="D40" s="8"/>
      <c r="E40" t="s">
        <v>80</v>
      </c>
      <c r="I40" s="8">
        <v>0</v>
      </c>
    </row>
    <row r="41" spans="4:9" ht="12.75">
      <c r="D41" s="8">
        <f>SUM(D38:D40)</f>
        <v>1</v>
      </c>
      <c r="I41" s="8"/>
    </row>
    <row r="42" spans="4:9" ht="12.75">
      <c r="D42" s="8"/>
      <c r="E42" s="1" t="s">
        <v>81</v>
      </c>
      <c r="I42" s="8">
        <f>SUM(I39:I41)</f>
        <v>0</v>
      </c>
    </row>
    <row r="43" spans="4:9" ht="12.75">
      <c r="D43" s="8">
        <v>1</v>
      </c>
      <c r="I43" s="8"/>
    </row>
    <row r="44" spans="4:9" ht="12.75">
      <c r="D44" s="8">
        <v>1</v>
      </c>
      <c r="E44" t="s">
        <v>82</v>
      </c>
      <c r="I44" s="8">
        <v>2</v>
      </c>
    </row>
    <row r="45" spans="4:9" ht="12.75">
      <c r="D45" s="8"/>
      <c r="E45" t="s">
        <v>83</v>
      </c>
      <c r="I45" s="8">
        <v>2</v>
      </c>
    </row>
    <row r="46" spans="4:9" ht="12.75">
      <c r="D46" s="8">
        <f>SUM(D43:D45)</f>
        <v>2</v>
      </c>
      <c r="I46" s="8"/>
    </row>
    <row r="47" spans="5:9" ht="12.75">
      <c r="E47" s="1" t="s">
        <v>84</v>
      </c>
      <c r="I47" s="8">
        <f>SUM(I44:I46)</f>
        <v>4</v>
      </c>
    </row>
  </sheetData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Rederij Wessels B.V.</cp:lastModifiedBy>
  <cp:lastPrinted>2000-06-02T23:18:19Z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