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11640" windowHeight="6885" firstSheet="2" activeTab="6"/>
  </bookViews>
  <sheets>
    <sheet name="Sheet1" sheetId="1" r:id="rId1"/>
    <sheet name="Sheet1 (2)" sheetId="2" r:id="rId2"/>
    <sheet name="Tees-Bayon" sheetId="3" r:id="rId3"/>
    <sheet name="ambarli" sheetId="4" r:id="rId4"/>
    <sheet name="Dunkirque" sheetId="5" r:id="rId5"/>
    <sheet name="Manaure" sheetId="6" r:id="rId6"/>
    <sheet name="Curacao" sheetId="7" r:id="rId7"/>
    <sheet name="Maracaibo" sheetId="8" r:id="rId8"/>
  </sheets>
  <definedNames>
    <definedName name="_xlnm.Print_Area" localSheetId="3">'ambarli'!$A$1:$K$50</definedName>
    <definedName name="_xlnm.Print_Area" localSheetId="6">'Curacao'!$A$1:$K$47</definedName>
    <definedName name="_xlnm.Print_Area" localSheetId="4">'Dunkirque'!$A$1:$K$50</definedName>
    <definedName name="_xlnm.Print_Area" localSheetId="5">'Manaure'!$A$1:$K$47</definedName>
    <definedName name="_xlnm.Print_Area" localSheetId="7">'Maracaibo'!$A$1:$K$47</definedName>
    <definedName name="_xlnm.Print_Area" localSheetId="0">'Sheet1'!$A$1:$K$50</definedName>
    <definedName name="_xlnm.Print_Area" localSheetId="1">'Sheet1 (2)'!$A$1:$K$50</definedName>
    <definedName name="_xlnm.Print_Area" localSheetId="2">'Tees-Bayon'!$A$1:$K$50</definedName>
  </definedNames>
  <calcPr fullCalcOnLoad="1"/>
</workbook>
</file>

<file path=xl/sharedStrings.xml><?xml version="1.0" encoding="utf-8"?>
<sst xmlns="http://schemas.openxmlformats.org/spreadsheetml/2006/main" count="1023" uniqueCount="135">
  <si>
    <t>VESSEL</t>
  </si>
  <si>
    <t>FLAG</t>
  </si>
  <si>
    <t>SUMMER DWT</t>
  </si>
  <si>
    <t>G.R.T.</t>
  </si>
  <si>
    <t>MASTER</t>
  </si>
  <si>
    <t>DUTCH TRADER</t>
  </si>
  <si>
    <t>DUTCH</t>
  </si>
  <si>
    <t>J.KNOOK</t>
  </si>
  <si>
    <t>COMMODITY</t>
  </si>
  <si>
    <t>LOAD PORT</t>
  </si>
  <si>
    <t>DIST. PORT</t>
  </si>
  <si>
    <t>COMM. OPERATIONS</t>
  </si>
  <si>
    <t>BENTONITE</t>
  </si>
  <si>
    <t>ORISTANO</t>
  </si>
  <si>
    <t>MIDDLESBROUGH</t>
  </si>
  <si>
    <t>OPERAT. COMPLETED</t>
  </si>
  <si>
    <t>WEATHER CONDITIONS</t>
  </si>
  <si>
    <t>ARRIVAL</t>
  </si>
  <si>
    <t>DEPARTURE</t>
  </si>
  <si>
    <t>ENGLISH UNITS</t>
  </si>
  <si>
    <t>METRIC UNITS</t>
  </si>
  <si>
    <t>Port</t>
  </si>
  <si>
    <t>Starboard</t>
  </si>
  <si>
    <t>Mean</t>
  </si>
  <si>
    <t>ARRIVAL DRAFTS</t>
  </si>
  <si>
    <t>DEPARTURE DRAFTS</t>
  </si>
  <si>
    <t>Forward</t>
  </si>
  <si>
    <t>Aft</t>
  </si>
  <si>
    <t>Midship</t>
  </si>
  <si>
    <t>Marks distance from PPS</t>
  </si>
  <si>
    <t>DRAFT CORRECTIONS</t>
  </si>
  <si>
    <t>Trim</t>
  </si>
  <si>
    <t>D.B.M.</t>
  </si>
  <si>
    <t>Tan.</t>
  </si>
  <si>
    <t>True drafts</t>
  </si>
  <si>
    <t>Mean of means(fwd+aft+6amd)/8-1,4(keel thickness)</t>
  </si>
  <si>
    <t>Mean of means-1,4(keel thickness)</t>
  </si>
  <si>
    <t>DISPLACEMENT READ</t>
  </si>
  <si>
    <t>DISPLACEMENT CORRECTIONS</t>
  </si>
  <si>
    <t>L.B.P. =</t>
  </si>
  <si>
    <t>TPC</t>
  </si>
  <si>
    <t>LCF</t>
  </si>
  <si>
    <t>TRIM</t>
  </si>
  <si>
    <t>MCT 1</t>
  </si>
  <si>
    <t>MCT 2</t>
  </si>
  <si>
    <t>1st correction: TPC x LCF x Trim / LBP</t>
  </si>
  <si>
    <t>2nd Corr.: Trim x Trim x 50cm x (MCT 1 - MCT 2) / LBP</t>
  </si>
  <si>
    <t>Corrected DISPLACEMENT</t>
  </si>
  <si>
    <t>(A)</t>
  </si>
  <si>
    <t>Water density</t>
  </si>
  <si>
    <t>(B)</t>
  </si>
  <si>
    <t>TRUE DISP. on arrival A x B / 1.025</t>
  </si>
  <si>
    <t>(C)</t>
  </si>
  <si>
    <t>(A.1)</t>
  </si>
  <si>
    <t>(B.1)</t>
  </si>
  <si>
    <t>(C.1)</t>
  </si>
  <si>
    <t>DEDUCTIBLE WEIGHTS</t>
  </si>
  <si>
    <t>arrival</t>
  </si>
  <si>
    <t>Light ship</t>
  </si>
  <si>
    <t>Ballast</t>
  </si>
  <si>
    <t>Fresh water</t>
  </si>
  <si>
    <t>Fuel oil</t>
  </si>
  <si>
    <t>Diesel oil</t>
  </si>
  <si>
    <t>Lub. Oil</t>
  </si>
  <si>
    <t>Dirty oil</t>
  </si>
  <si>
    <t>Sludge</t>
  </si>
  <si>
    <t>(E)</t>
  </si>
  <si>
    <t>Balance Weight</t>
  </si>
  <si>
    <t>Estimated weight on arrival (F)</t>
  </si>
  <si>
    <t>Provisional diff. B/L - (F)</t>
  </si>
  <si>
    <t>MT</t>
  </si>
  <si>
    <t>CARGO CALCULATION, MT</t>
  </si>
  <si>
    <t>Bill of Lading figure</t>
  </si>
  <si>
    <t>Intended cargo for ...</t>
  </si>
  <si>
    <t>Displ. on sailing</t>
  </si>
  <si>
    <t>Displ. on arrival</t>
  </si>
  <si>
    <t>Balance weight</t>
  </si>
  <si>
    <t>Loaded / Outturn as per D/S</t>
  </si>
  <si>
    <t>Difference B/L - D/S</t>
  </si>
  <si>
    <t>Percentage</t>
  </si>
  <si>
    <t>Unknown weight</t>
  </si>
  <si>
    <t>(D)    TOTAL     (D.1)</t>
  </si>
  <si>
    <t>Remarks:</t>
  </si>
  <si>
    <t>departure</t>
  </si>
  <si>
    <t>TRUE DISP. on sailing A x B / 1.025</t>
  </si>
  <si>
    <t>POTASH</t>
  </si>
  <si>
    <t>BAYONNE</t>
  </si>
  <si>
    <t>Mean of means(fwd+aft+6amd)/8</t>
  </si>
  <si>
    <t>STEEL IN COILS</t>
  </si>
  <si>
    <t>DUNKERQUE</t>
  </si>
  <si>
    <t>AVILES / BILBAO</t>
  </si>
  <si>
    <t>R.van der Weel</t>
  </si>
  <si>
    <t>Constanta</t>
  </si>
  <si>
    <t>before loading</t>
  </si>
  <si>
    <t>of ammonium</t>
  </si>
  <si>
    <t>after loading</t>
  </si>
  <si>
    <t>Mean of means(fwd+aft+6amd)/8-1,4</t>
  </si>
  <si>
    <t>MTS</t>
  </si>
  <si>
    <t>%</t>
  </si>
  <si>
    <t>after disch.</t>
  </si>
  <si>
    <t xml:space="preserve">before </t>
  </si>
  <si>
    <t xml:space="preserve">after </t>
  </si>
  <si>
    <t>Dist.fm PP x Tan x 100 +</t>
  </si>
  <si>
    <t>Mean draft = true draft</t>
  </si>
  <si>
    <t>DUTCH SREAR</t>
  </si>
  <si>
    <t>SULPHURE</t>
  </si>
  <si>
    <t>BARRANQUILLA</t>
  </si>
  <si>
    <t>SCHERER K.H.</t>
  </si>
  <si>
    <t>Dutch Spear</t>
  </si>
  <si>
    <t>K.H.Scherer</t>
  </si>
  <si>
    <t>Salt</t>
  </si>
  <si>
    <t>Manaure</t>
  </si>
  <si>
    <t>SEA STATE</t>
  </si>
  <si>
    <t>Cartahena</t>
  </si>
  <si>
    <t>Dutch</t>
  </si>
  <si>
    <t>salt</t>
  </si>
  <si>
    <t>50sm swell.</t>
  </si>
  <si>
    <t>03.10.18  06.50 LT</t>
  </si>
  <si>
    <t>03.10.17  22.30 LT</t>
  </si>
  <si>
    <t>40 sm swell</t>
  </si>
  <si>
    <t>su</t>
  </si>
  <si>
    <t>al</t>
  </si>
  <si>
    <t>10-20 SM SEA</t>
  </si>
  <si>
    <t>10-20 SM  SEA</t>
  </si>
  <si>
    <t>WILLEMSTAD</t>
  </si>
  <si>
    <t>K.H.Sherer</t>
  </si>
  <si>
    <t>BULK CLINKER</t>
  </si>
  <si>
    <t>Maracaibo</t>
  </si>
  <si>
    <t>Degrad de Cannes</t>
  </si>
  <si>
    <t>10.11.03 07.45 LT</t>
  </si>
  <si>
    <t>sea 30-40 sm</t>
  </si>
  <si>
    <t xml:space="preserve">Remarks: Drafts were taken on road with approx. 30-40 sm wave.
</t>
  </si>
  <si>
    <t>11.11.03  18.00 LT</t>
  </si>
  <si>
    <t>03.11.26  10.50 LT</t>
  </si>
  <si>
    <t>03.11.27  15.10 LT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</si>
</sst>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Hfl.&quot;#,##0_);\(&quot;Hfl.&quot;#,##0\)"/>
    <numFmt numFmtId="173" formatCode="&quot;Hfl.&quot;#,##0_);[Red]\(&quot;Hfl.&quot;#,##0\)"/>
    <numFmt numFmtId="174" formatCode="&quot;Hfl.&quot;#,##0.00_);\(&quot;Hfl.&quot;#,##0.00\)"/>
    <numFmt numFmtId="175" formatCode="&quot;Hfl.&quot;#,##0.00_);[Red]\(&quot;Hfl.&quot;#,##0.00\)"/>
    <numFmt numFmtId="176" formatCode="_(&quot;Hfl.&quot;* #,##0_);_(&quot;Hfl.&quot;* \(#,##0\);_(&quot;Hfl.&quot;* &quot;-&quot;_);_(@_)"/>
    <numFmt numFmtId="177" formatCode="_(&quot;Hfl.&quot;* #,##0.00_);_(&quot;Hfl.&quot;* \(#,##0.00\);_(&quot;Hfl.&quot;* &quot;-&quot;??_);_(@_)"/>
    <numFmt numFmtId="178" formatCode="&quot;fl&quot;\ #,##0_-;&quot;fl&quot;\ #,##0\-"/>
    <numFmt numFmtId="179" formatCode="&quot;fl&quot;\ #,##0_-;[Red]&quot;fl&quot;\ #,##0\-"/>
    <numFmt numFmtId="180" formatCode="&quot;fl&quot;\ #,##0.00_-;&quot;fl&quot;\ #,##0.00\-"/>
    <numFmt numFmtId="181" formatCode="&quot;fl&quot;\ #,##0.00_-;[Red]&quot;fl&quot;\ #,##0.00\-"/>
    <numFmt numFmtId="182" formatCode="_-&quot;fl&quot;\ * #,##0_-;_-&quot;fl&quot;\ * #,##0\-;_-&quot;fl&quot;\ * &quot;-&quot;_-;_-@_-"/>
    <numFmt numFmtId="183" formatCode="_-* #,##0_-;_-* #,##0\-;_-* &quot;-&quot;_-;_-@_-"/>
    <numFmt numFmtId="184" formatCode="_-&quot;fl&quot;\ * #,##0.00_-;_-&quot;fl&quot;\ * #,##0.00\-;_-&quot;fl&quot;\ * &quot;-&quot;??_-;_-@_-"/>
    <numFmt numFmtId="185" formatCode="_-* #,##0.00_-;_-* #,##0.00\-;_-* &quot;-&quot;??_-;_-@_-"/>
    <numFmt numFmtId="186" formatCode="0.0000"/>
    <numFmt numFmtId="187" formatCode="0.000_ ;[Red]\-0.000\ "/>
  </numFmts>
  <fonts count="6">
    <font>
      <sz val="12"/>
      <name val="Arial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color indexed="4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2" fontId="1" fillId="0" borderId="8" xfId="0" applyNumberFormat="1" applyFont="1" applyBorder="1" applyAlignment="1">
      <alignment vertical="center"/>
    </xf>
    <xf numFmtId="2" fontId="1" fillId="2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186" fontId="1" fillId="0" borderId="14" xfId="0" applyNumberFormat="1" applyFont="1" applyBorder="1" applyAlignment="1">
      <alignment horizontal="center" vertical="center"/>
    </xf>
    <xf numFmtId="186" fontId="1" fillId="0" borderId="14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2" fontId="1" fillId="2" borderId="14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2" fontId="4" fillId="0" borderId="14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87" fontId="3" fillId="0" borderId="10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2" fontId="1" fillId="0" borderId="9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187" fontId="3" fillId="0" borderId="1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50"/>
  <sheetViews>
    <sheetView zoomScale="70" zoomScaleNormal="70" zoomScaleSheetLayoutView="25" workbookViewId="0" topLeftCell="A1">
      <selection activeCell="A48" sqref="A48"/>
    </sheetView>
  </sheetViews>
  <sheetFormatPr defaultColWidth="8.88671875" defaultRowHeight="15"/>
  <cols>
    <col min="1" max="5" width="9.4453125" style="1" customWidth="1"/>
    <col min="6" max="6" width="0.9921875" style="1" customWidth="1"/>
    <col min="7" max="11" width="9.4453125" style="1" customWidth="1"/>
    <col min="12" max="16384" width="8.77734375" style="1" customWidth="1"/>
  </cols>
  <sheetData>
    <row r="1" ht="16.5" customHeight="1"/>
    <row r="2" ht="16.5" customHeight="1"/>
    <row r="3" ht="16.5" customHeight="1"/>
    <row r="4" spans="1:11" ht="16.5" customHeight="1">
      <c r="A4" s="2" t="s">
        <v>0</v>
      </c>
      <c r="B4" s="3"/>
      <c r="C4" s="6" t="s">
        <v>1</v>
      </c>
      <c r="D4" s="2" t="s">
        <v>2</v>
      </c>
      <c r="E4" s="3"/>
      <c r="F4" s="8"/>
      <c r="G4" s="9" t="s">
        <v>3</v>
      </c>
      <c r="H4" s="3"/>
      <c r="I4" s="2" t="s">
        <v>4</v>
      </c>
      <c r="J4" s="11"/>
      <c r="K4" s="3"/>
    </row>
    <row r="5" spans="1:11" ht="16.5" customHeight="1">
      <c r="A5" s="4" t="s">
        <v>5</v>
      </c>
      <c r="B5" s="5"/>
      <c r="C5" s="7" t="s">
        <v>6</v>
      </c>
      <c r="D5" s="4">
        <v>4448</v>
      </c>
      <c r="E5" s="5"/>
      <c r="F5" s="4"/>
      <c r="G5" s="10">
        <v>2999</v>
      </c>
      <c r="H5" s="5"/>
      <c r="I5" s="4" t="s">
        <v>7</v>
      </c>
      <c r="J5" s="10"/>
      <c r="K5" s="5"/>
    </row>
    <row r="6" spans="1:11" ht="16.5" customHeight="1">
      <c r="A6" s="2" t="s">
        <v>8</v>
      </c>
      <c r="B6" s="3"/>
      <c r="C6" s="2" t="s">
        <v>9</v>
      </c>
      <c r="D6" s="3"/>
      <c r="E6" s="2" t="s">
        <v>10</v>
      </c>
      <c r="F6" s="11"/>
      <c r="G6" s="3"/>
      <c r="H6" s="2" t="s">
        <v>11</v>
      </c>
      <c r="I6" s="3"/>
      <c r="J6" s="2" t="s">
        <v>15</v>
      </c>
      <c r="K6" s="3"/>
    </row>
    <row r="7" spans="1:11" ht="16.5" customHeight="1">
      <c r="A7" s="4" t="s">
        <v>12</v>
      </c>
      <c r="B7" s="5"/>
      <c r="C7" s="4" t="s">
        <v>13</v>
      </c>
      <c r="D7" s="5"/>
      <c r="E7" s="4" t="s">
        <v>14</v>
      </c>
      <c r="F7" s="10"/>
      <c r="G7" s="5"/>
      <c r="H7" s="4"/>
      <c r="I7" s="5"/>
      <c r="J7" s="4"/>
      <c r="K7" s="5"/>
    </row>
    <row r="8" spans="1:11" ht="16.5" customHeight="1">
      <c r="A8" s="8" t="s">
        <v>82</v>
      </c>
      <c r="B8" s="11"/>
      <c r="C8" s="11"/>
      <c r="D8" s="11"/>
      <c r="E8" s="11"/>
      <c r="F8" s="3"/>
      <c r="G8" s="73" t="s">
        <v>16</v>
      </c>
      <c r="H8" s="74"/>
      <c r="I8" s="74"/>
      <c r="J8" s="74"/>
      <c r="K8" s="75"/>
    </row>
    <row r="9" spans="1:11" ht="16.5" customHeight="1">
      <c r="A9" s="16"/>
      <c r="B9" s="17"/>
      <c r="C9" s="17"/>
      <c r="D9" s="17"/>
      <c r="E9" s="17"/>
      <c r="F9" s="18"/>
      <c r="G9" s="51" t="s">
        <v>17</v>
      </c>
      <c r="H9" s="52"/>
      <c r="I9" s="53"/>
      <c r="J9" s="51" t="s">
        <v>18</v>
      </c>
      <c r="K9" s="53"/>
    </row>
    <row r="10" spans="1:11" ht="16.5" customHeight="1">
      <c r="A10" s="16"/>
      <c r="B10" s="17"/>
      <c r="C10" s="17"/>
      <c r="D10" s="17"/>
      <c r="E10" s="17"/>
      <c r="F10" s="18"/>
      <c r="G10" s="4"/>
      <c r="H10" s="10"/>
      <c r="I10" s="5"/>
      <c r="J10" s="4"/>
      <c r="K10" s="5"/>
    </row>
    <row r="11" spans="1:11" ht="16.5" customHeight="1">
      <c r="A11" s="4"/>
      <c r="B11" s="10"/>
      <c r="C11" s="10"/>
      <c r="D11" s="10"/>
      <c r="E11" s="10"/>
      <c r="F11" s="5"/>
      <c r="G11" s="13" t="s">
        <v>19</v>
      </c>
      <c r="H11" s="14"/>
      <c r="I11" s="15"/>
      <c r="J11" s="13" t="s">
        <v>20</v>
      </c>
      <c r="K11" s="15"/>
    </row>
    <row r="12" spans="1:11" ht="16.5" customHeight="1">
      <c r="A12" s="19"/>
      <c r="B12" s="74" t="s">
        <v>24</v>
      </c>
      <c r="C12" s="74"/>
      <c r="D12" s="74"/>
      <c r="E12" s="75"/>
      <c r="G12" s="19"/>
      <c r="H12" s="73" t="s">
        <v>25</v>
      </c>
      <c r="I12" s="74"/>
      <c r="J12" s="74"/>
      <c r="K12" s="75"/>
    </row>
    <row r="13" spans="1:11" ht="16.5" customHeight="1">
      <c r="A13" s="4"/>
      <c r="B13" s="28" t="s">
        <v>26</v>
      </c>
      <c r="C13" s="65" t="s">
        <v>27</v>
      </c>
      <c r="D13" s="66" t="s">
        <v>27</v>
      </c>
      <c r="E13" s="28" t="s">
        <v>28</v>
      </c>
      <c r="G13" s="4"/>
      <c r="H13" s="28" t="s">
        <v>26</v>
      </c>
      <c r="I13" s="65" t="s">
        <v>27</v>
      </c>
      <c r="J13" s="66"/>
      <c r="K13" s="28" t="s">
        <v>28</v>
      </c>
    </row>
    <row r="14" spans="1:11" ht="16.5" customHeight="1">
      <c r="A14" s="20" t="s">
        <v>21</v>
      </c>
      <c r="B14" s="33">
        <v>289</v>
      </c>
      <c r="C14" s="61">
        <v>407</v>
      </c>
      <c r="D14" s="62"/>
      <c r="E14" s="33">
        <v>338</v>
      </c>
      <c r="G14" s="20" t="s">
        <v>21</v>
      </c>
      <c r="H14" s="33">
        <v>547.8</v>
      </c>
      <c r="I14" s="61">
        <v>552.5</v>
      </c>
      <c r="J14" s="62"/>
      <c r="K14" s="33">
        <v>549.5</v>
      </c>
    </row>
    <row r="15" spans="1:11" ht="16.5" customHeight="1">
      <c r="A15" s="20" t="s">
        <v>22</v>
      </c>
      <c r="B15" s="33">
        <v>294</v>
      </c>
      <c r="C15" s="61">
        <v>407</v>
      </c>
      <c r="D15" s="62"/>
      <c r="E15" s="33">
        <v>353</v>
      </c>
      <c r="G15" s="20" t="s">
        <v>22</v>
      </c>
      <c r="H15" s="33">
        <v>547.8</v>
      </c>
      <c r="I15" s="61">
        <v>552.5</v>
      </c>
      <c r="J15" s="62"/>
      <c r="K15" s="33">
        <v>549.5</v>
      </c>
    </row>
    <row r="16" spans="1:11" ht="16.5" customHeight="1">
      <c r="A16" s="20" t="s">
        <v>23</v>
      </c>
      <c r="B16" s="35">
        <f>(B14+B15)/2</f>
        <v>291.5</v>
      </c>
      <c r="C16" s="57">
        <f>(C14+C15)/2</f>
        <v>407</v>
      </c>
      <c r="D16" s="58"/>
      <c r="E16" s="35">
        <f>(E14+E15)/2</f>
        <v>345.5</v>
      </c>
      <c r="G16" s="20" t="s">
        <v>23</v>
      </c>
      <c r="H16" s="35">
        <f>(H14+H15)/2</f>
        <v>547.8</v>
      </c>
      <c r="I16" s="57">
        <f>(I14+I15)/2</f>
        <v>552.5</v>
      </c>
      <c r="J16" s="58"/>
      <c r="K16" s="35">
        <f>(K14+K15)/2</f>
        <v>549.5</v>
      </c>
    </row>
    <row r="17" ht="4.5" customHeight="1"/>
    <row r="18" spans="1:11" ht="16.5" customHeight="1">
      <c r="A18" s="65" t="s">
        <v>30</v>
      </c>
      <c r="B18" s="60"/>
      <c r="C18" s="60"/>
      <c r="D18" s="60"/>
      <c r="E18" s="60"/>
      <c r="F18" s="60"/>
      <c r="G18" s="60"/>
      <c r="H18" s="60"/>
      <c r="I18" s="60"/>
      <c r="J18" s="60"/>
      <c r="K18" s="66"/>
    </row>
    <row r="19" spans="1:11" ht="16.5" customHeight="1">
      <c r="A19" s="69" t="s">
        <v>29</v>
      </c>
      <c r="B19" s="70"/>
      <c r="C19" s="29" t="s">
        <v>26</v>
      </c>
      <c r="D19" s="29" t="s">
        <v>27</v>
      </c>
      <c r="E19" s="29" t="s">
        <v>28</v>
      </c>
      <c r="F19" s="12"/>
      <c r="G19" s="69" t="s">
        <v>29</v>
      </c>
      <c r="H19" s="70"/>
      <c r="I19" s="29" t="s">
        <v>26</v>
      </c>
      <c r="J19" s="29" t="s">
        <v>27</v>
      </c>
      <c r="K19" s="29" t="s">
        <v>28</v>
      </c>
    </row>
    <row r="20" spans="1:11" ht="16.5" customHeight="1">
      <c r="A20" s="71"/>
      <c r="B20" s="72"/>
      <c r="C20" s="33">
        <v>-1.5</v>
      </c>
      <c r="D20" s="33">
        <v>-0.6</v>
      </c>
      <c r="E20" s="33">
        <v>0</v>
      </c>
      <c r="F20" s="12"/>
      <c r="G20" s="71"/>
      <c r="H20" s="72"/>
      <c r="I20" s="33">
        <v>0</v>
      </c>
      <c r="J20" s="33">
        <v>0</v>
      </c>
      <c r="K20" s="33">
        <v>0</v>
      </c>
    </row>
    <row r="21" spans="1:11" ht="16.5" customHeight="1">
      <c r="A21" s="8"/>
      <c r="B21" s="3"/>
      <c r="C21" s="28" t="s">
        <v>31</v>
      </c>
      <c r="D21" s="28" t="s">
        <v>32</v>
      </c>
      <c r="E21" s="28" t="s">
        <v>33</v>
      </c>
      <c r="F21" s="12"/>
      <c r="G21" s="22"/>
      <c r="H21" s="23"/>
      <c r="I21" s="28" t="s">
        <v>31</v>
      </c>
      <c r="J21" s="28" t="s">
        <v>32</v>
      </c>
      <c r="K21" s="28" t="s">
        <v>33</v>
      </c>
    </row>
    <row r="22" spans="1:11" ht="16.5" customHeight="1">
      <c r="A22" s="4"/>
      <c r="B22" s="5"/>
      <c r="C22" s="35">
        <f>C16-B16</f>
        <v>115.5</v>
      </c>
      <c r="D22" s="35">
        <f>I28+C20-D20</f>
        <v>94.61999999999999</v>
      </c>
      <c r="E22" s="36">
        <f>C22/D22/100</f>
        <v>0.012206721623335448</v>
      </c>
      <c r="F22" s="12"/>
      <c r="G22" s="24"/>
      <c r="H22" s="25"/>
      <c r="I22" s="35">
        <f>I16-H16</f>
        <v>4.7000000000000455</v>
      </c>
      <c r="J22" s="35">
        <f>I28+I20-J20</f>
        <v>95.52</v>
      </c>
      <c r="K22" s="36">
        <f>I22/J22/100</f>
        <v>0.000492043551088782</v>
      </c>
    </row>
    <row r="23" spans="1:11" ht="16.5" customHeight="1">
      <c r="A23" s="67" t="s">
        <v>34</v>
      </c>
      <c r="B23" s="68"/>
      <c r="C23" s="28" t="s">
        <v>26</v>
      </c>
      <c r="D23" s="28" t="s">
        <v>27</v>
      </c>
      <c r="E23" s="28" t="s">
        <v>28</v>
      </c>
      <c r="F23" s="12"/>
      <c r="G23" s="67" t="s">
        <v>34</v>
      </c>
      <c r="H23" s="68"/>
      <c r="I23" s="28" t="s">
        <v>26</v>
      </c>
      <c r="J23" s="28" t="s">
        <v>27</v>
      </c>
      <c r="K23" s="28" t="s">
        <v>28</v>
      </c>
    </row>
    <row r="24" spans="1:11" ht="16.5" customHeight="1">
      <c r="A24" s="71"/>
      <c r="B24" s="72"/>
      <c r="C24" s="35">
        <f>C20*E22*100+B16</f>
        <v>289.6689917564997</v>
      </c>
      <c r="D24" s="35">
        <f>D20*E22*100+C16</f>
        <v>406.26759670259986</v>
      </c>
      <c r="E24" s="35">
        <f>E20*E22*100+E16</f>
        <v>345.5</v>
      </c>
      <c r="F24" s="12"/>
      <c r="G24" s="69"/>
      <c r="H24" s="70"/>
      <c r="I24" s="35">
        <f>I20*K22*100+H16</f>
        <v>547.8</v>
      </c>
      <c r="J24" s="35">
        <f>J20*K22*100+I16</f>
        <v>552.5</v>
      </c>
      <c r="K24" s="35">
        <f>K20*K22*100+K16</f>
        <v>549.5</v>
      </c>
    </row>
    <row r="25" spans="1:11" ht="16.5" customHeight="1">
      <c r="A25" s="21" t="s">
        <v>35</v>
      </c>
      <c r="B25" s="14"/>
      <c r="C25" s="14"/>
      <c r="D25" s="15"/>
      <c r="E25" s="35">
        <f>(C24+D24+6*E24)/8-1.4</f>
        <v>344.7170735573875</v>
      </c>
      <c r="G25" s="21" t="s">
        <v>36</v>
      </c>
      <c r="H25" s="14"/>
      <c r="I25" s="14"/>
      <c r="J25" s="15"/>
      <c r="K25" s="35">
        <f>(I24+J24+6*K24)/8-1.4</f>
        <v>548.2625</v>
      </c>
    </row>
    <row r="26" spans="1:11" ht="16.5" customHeight="1">
      <c r="A26" s="21" t="s">
        <v>37</v>
      </c>
      <c r="B26" s="14"/>
      <c r="C26" s="14"/>
      <c r="D26" s="15"/>
      <c r="E26" s="39">
        <v>3525.57</v>
      </c>
      <c r="G26" s="4" t="s">
        <v>37</v>
      </c>
      <c r="H26" s="10"/>
      <c r="I26" s="10"/>
      <c r="J26" s="5"/>
      <c r="K26" s="39">
        <v>5866.03</v>
      </c>
    </row>
    <row r="27" ht="6" customHeight="1"/>
    <row r="28" spans="1:11" ht="16.5" customHeight="1">
      <c r="A28" s="65" t="s">
        <v>38</v>
      </c>
      <c r="B28" s="60"/>
      <c r="C28" s="60"/>
      <c r="D28" s="60"/>
      <c r="E28" s="60"/>
      <c r="F28" s="60"/>
      <c r="G28" s="60"/>
      <c r="H28" s="27" t="s">
        <v>39</v>
      </c>
      <c r="I28" s="40">
        <v>95.52</v>
      </c>
      <c r="J28" s="14"/>
      <c r="K28" s="15"/>
    </row>
    <row r="29" spans="1:11" s="12" customFormat="1" ht="16.5" customHeight="1">
      <c r="A29" s="28" t="s">
        <v>40</v>
      </c>
      <c r="B29" s="28" t="s">
        <v>41</v>
      </c>
      <c r="C29" s="28" t="s">
        <v>42</v>
      </c>
      <c r="D29" s="28" t="s">
        <v>43</v>
      </c>
      <c r="E29" s="28" t="s">
        <v>44</v>
      </c>
      <c r="F29" s="30"/>
      <c r="G29" s="28" t="s">
        <v>40</v>
      </c>
      <c r="H29" s="28" t="s">
        <v>41</v>
      </c>
      <c r="I29" s="28" t="s">
        <v>42</v>
      </c>
      <c r="J29" s="28" t="s">
        <v>43</v>
      </c>
      <c r="K29" s="28" t="s">
        <v>44</v>
      </c>
    </row>
    <row r="30" spans="1:11" ht="16.5" customHeight="1">
      <c r="A30" s="39">
        <v>10.94</v>
      </c>
      <c r="B30" s="39">
        <v>-0.226</v>
      </c>
      <c r="C30" s="34">
        <f>D24-C24</f>
        <v>116.59860494610018</v>
      </c>
      <c r="D30" s="39">
        <v>74.09</v>
      </c>
      <c r="E30" s="39">
        <v>64.03</v>
      </c>
      <c r="F30" s="31"/>
      <c r="G30" s="39">
        <v>11.83</v>
      </c>
      <c r="H30" s="39">
        <v>2.89</v>
      </c>
      <c r="I30" s="34">
        <f>J24-I24</f>
        <v>4.7000000000000455</v>
      </c>
      <c r="J30" s="39">
        <v>88.06</v>
      </c>
      <c r="K30" s="39">
        <v>82.94</v>
      </c>
    </row>
    <row r="31" spans="1:11" ht="16.5" customHeight="1">
      <c r="A31" s="21" t="s">
        <v>45</v>
      </c>
      <c r="B31" s="14"/>
      <c r="C31" s="14"/>
      <c r="D31" s="15"/>
      <c r="E31" s="37">
        <f>A30*B30*C30/I28</f>
        <v>-3.018038681039949</v>
      </c>
      <c r="F31" s="31"/>
      <c r="G31" s="21" t="s">
        <v>45</v>
      </c>
      <c r="H31" s="14"/>
      <c r="I31" s="14"/>
      <c r="J31" s="15"/>
      <c r="K31" s="37">
        <f>G30*H30*I30/I28</f>
        <v>1.6822329355109042</v>
      </c>
    </row>
    <row r="32" spans="1:11" ht="16.5" customHeight="1">
      <c r="A32" s="21" t="s">
        <v>46</v>
      </c>
      <c r="B32" s="14"/>
      <c r="C32" s="14"/>
      <c r="D32" s="15"/>
      <c r="E32" s="37">
        <f>C30*C30*0.005*(D30-E30)/I28</f>
        <v>7.159132162598934</v>
      </c>
      <c r="F32" s="31"/>
      <c r="G32" s="21" t="s">
        <v>46</v>
      </c>
      <c r="H32" s="14"/>
      <c r="I32" s="14"/>
      <c r="J32" s="15"/>
      <c r="K32" s="37">
        <f>I30*I30*0.005*(J30-K30)/I28</f>
        <v>0.005920268006700287</v>
      </c>
    </row>
    <row r="33" spans="1:11" ht="16.5" customHeight="1">
      <c r="A33" s="21" t="s">
        <v>47</v>
      </c>
      <c r="B33" s="14"/>
      <c r="C33" s="14"/>
      <c r="D33" s="15" t="s">
        <v>48</v>
      </c>
      <c r="E33" s="37">
        <f>E26+E31+E32</f>
        <v>3529.711093481559</v>
      </c>
      <c r="F33" s="31"/>
      <c r="G33" s="21" t="s">
        <v>47</v>
      </c>
      <c r="H33" s="14"/>
      <c r="I33" s="14"/>
      <c r="J33" s="15" t="s">
        <v>53</v>
      </c>
      <c r="K33" s="37">
        <f>K26+K31+K32</f>
        <v>5867.718153203517</v>
      </c>
    </row>
    <row r="34" spans="1:11" ht="16.5" customHeight="1">
      <c r="A34" s="21" t="s">
        <v>49</v>
      </c>
      <c r="B34" s="14"/>
      <c r="C34" s="14"/>
      <c r="D34" s="15" t="s">
        <v>50</v>
      </c>
      <c r="E34" s="39">
        <v>1.025</v>
      </c>
      <c r="F34" s="31"/>
      <c r="G34" s="21" t="s">
        <v>49</v>
      </c>
      <c r="H34" s="14"/>
      <c r="I34" s="14"/>
      <c r="J34" s="15" t="s">
        <v>54</v>
      </c>
      <c r="K34" s="39">
        <v>1.025</v>
      </c>
    </row>
    <row r="35" spans="1:11" ht="16.5" customHeight="1">
      <c r="A35" s="21" t="s">
        <v>51</v>
      </c>
      <c r="B35" s="14"/>
      <c r="C35" s="14"/>
      <c r="D35" s="15" t="s">
        <v>52</v>
      </c>
      <c r="E35" s="20">
        <f>E33*E34/1.025</f>
        <v>3529.711093481559</v>
      </c>
      <c r="F35" s="7"/>
      <c r="G35" s="21" t="s">
        <v>84</v>
      </c>
      <c r="H35" s="14"/>
      <c r="I35" s="14"/>
      <c r="J35" s="15" t="s">
        <v>55</v>
      </c>
      <c r="K35" s="20">
        <f>K33*K34/1.025</f>
        <v>5867.718153203517</v>
      </c>
    </row>
    <row r="36" ht="6" customHeight="1"/>
    <row r="37" spans="1:11" ht="16.5" customHeight="1">
      <c r="A37" s="65" t="s">
        <v>56</v>
      </c>
      <c r="B37" s="60"/>
      <c r="C37" s="60"/>
      <c r="D37" s="60"/>
      <c r="E37" s="66"/>
      <c r="G37" s="65" t="s">
        <v>71</v>
      </c>
      <c r="H37" s="60"/>
      <c r="I37" s="60"/>
      <c r="J37" s="60"/>
      <c r="K37" s="66"/>
    </row>
    <row r="38" spans="1:11" ht="16.5" customHeight="1">
      <c r="A38" s="28" t="s">
        <v>57</v>
      </c>
      <c r="B38" s="63" t="s">
        <v>70</v>
      </c>
      <c r="C38" s="63"/>
      <c r="D38" s="65" t="s">
        <v>83</v>
      </c>
      <c r="E38" s="66"/>
      <c r="G38" s="16" t="s">
        <v>72</v>
      </c>
      <c r="H38" s="17"/>
      <c r="I38" s="17"/>
      <c r="J38" s="14"/>
      <c r="K38" s="18"/>
    </row>
    <row r="39" spans="1:11" ht="16.5" customHeight="1">
      <c r="A39" s="41">
        <v>1651.63</v>
      </c>
      <c r="B39" s="63" t="s">
        <v>58</v>
      </c>
      <c r="C39" s="63"/>
      <c r="D39" s="61">
        <v>1651.63</v>
      </c>
      <c r="E39" s="62"/>
      <c r="G39" s="16" t="s">
        <v>73</v>
      </c>
      <c r="H39" s="17"/>
      <c r="I39" s="17"/>
      <c r="J39" s="14"/>
      <c r="K39" s="18"/>
    </row>
    <row r="40" spans="1:11" ht="16.5" customHeight="1">
      <c r="A40" s="41">
        <v>1748.7</v>
      </c>
      <c r="B40" s="63" t="s">
        <v>59</v>
      </c>
      <c r="C40" s="63"/>
      <c r="D40" s="61">
        <v>222.7</v>
      </c>
      <c r="E40" s="62"/>
      <c r="G40" s="16"/>
      <c r="H40" s="17"/>
      <c r="I40" s="17"/>
      <c r="J40" s="17"/>
      <c r="K40" s="18"/>
    </row>
    <row r="41" spans="1:11" ht="16.5" customHeight="1">
      <c r="A41" s="41">
        <v>30</v>
      </c>
      <c r="B41" s="63" t="s">
        <v>60</v>
      </c>
      <c r="C41" s="63"/>
      <c r="D41" s="61">
        <v>26</v>
      </c>
      <c r="E41" s="62"/>
      <c r="G41" s="16" t="s">
        <v>75</v>
      </c>
      <c r="H41" s="17"/>
      <c r="I41" s="10">
        <f>E35</f>
        <v>3529.711093481559</v>
      </c>
      <c r="J41" s="17" t="s">
        <v>52</v>
      </c>
      <c r="K41" s="18"/>
    </row>
    <row r="42" spans="1:11" ht="16.5" customHeight="1">
      <c r="A42" s="41">
        <v>0</v>
      </c>
      <c r="B42" s="63" t="s">
        <v>61</v>
      </c>
      <c r="C42" s="63"/>
      <c r="D42" s="61">
        <v>0</v>
      </c>
      <c r="E42" s="62"/>
      <c r="G42" s="16"/>
      <c r="H42" s="17"/>
      <c r="I42" s="17"/>
      <c r="J42" s="17"/>
      <c r="K42" s="18"/>
    </row>
    <row r="43" spans="1:11" ht="16.5" customHeight="1">
      <c r="A43" s="41">
        <v>76.4</v>
      </c>
      <c r="B43" s="63" t="s">
        <v>62</v>
      </c>
      <c r="C43" s="63"/>
      <c r="D43" s="61">
        <v>74</v>
      </c>
      <c r="E43" s="62"/>
      <c r="G43" s="16" t="s">
        <v>74</v>
      </c>
      <c r="H43" s="17"/>
      <c r="I43" s="10">
        <f>K35</f>
        <v>5867.718153203517</v>
      </c>
      <c r="J43" s="17" t="s">
        <v>55</v>
      </c>
      <c r="K43" s="18"/>
    </row>
    <row r="44" spans="1:11" ht="16.5" customHeight="1">
      <c r="A44" s="41">
        <v>6.6</v>
      </c>
      <c r="B44" s="63" t="s">
        <v>63</v>
      </c>
      <c r="C44" s="63"/>
      <c r="D44" s="61">
        <v>6.6</v>
      </c>
      <c r="E44" s="62"/>
      <c r="G44" s="16"/>
      <c r="H44" s="17"/>
      <c r="I44" s="17"/>
      <c r="J44" s="17"/>
      <c r="K44" s="18"/>
    </row>
    <row r="45" spans="1:11" ht="16.5" customHeight="1">
      <c r="A45" s="41">
        <v>9.4</v>
      </c>
      <c r="B45" s="63" t="s">
        <v>64</v>
      </c>
      <c r="C45" s="63"/>
      <c r="D45" s="61">
        <v>9.4</v>
      </c>
      <c r="E45" s="62"/>
      <c r="G45" s="16" t="s">
        <v>76</v>
      </c>
      <c r="H45" s="17"/>
      <c r="I45" s="32">
        <f>D48</f>
        <v>1532.3999999999999</v>
      </c>
      <c r="J45" s="17" t="s">
        <v>66</v>
      </c>
      <c r="K45" s="18"/>
    </row>
    <row r="46" spans="1:11" ht="16.5" customHeight="1">
      <c r="A46" s="41"/>
      <c r="B46" s="63" t="s">
        <v>65</v>
      </c>
      <c r="C46" s="63"/>
      <c r="D46" s="61"/>
      <c r="E46" s="62"/>
      <c r="G46" s="16"/>
      <c r="H46" s="17"/>
      <c r="I46" s="17"/>
      <c r="J46" s="17"/>
      <c r="K46" s="18"/>
    </row>
    <row r="47" spans="1:11" ht="16.5" customHeight="1">
      <c r="A47" s="34">
        <f>SUM(A39:A46)</f>
        <v>3522.73</v>
      </c>
      <c r="B47" s="64" t="s">
        <v>81</v>
      </c>
      <c r="C47" s="64"/>
      <c r="D47" s="57">
        <f>SUM(D39:E46)</f>
        <v>1990.3300000000002</v>
      </c>
      <c r="E47" s="58"/>
      <c r="G47" s="21" t="s">
        <v>77</v>
      </c>
      <c r="H47" s="14"/>
      <c r="I47" s="59">
        <f>I43-I41+I45</f>
        <v>3870.407059721958</v>
      </c>
      <c r="J47" s="60"/>
      <c r="K47" s="15"/>
    </row>
    <row r="48" spans="1:11" ht="16.5" customHeight="1">
      <c r="A48" s="16" t="s">
        <v>67</v>
      </c>
      <c r="B48" s="17"/>
      <c r="C48" s="26" t="s">
        <v>66</v>
      </c>
      <c r="D48" s="59">
        <f>A47-D47</f>
        <v>1532.3999999999999</v>
      </c>
      <c r="E48" s="58"/>
      <c r="G48" s="16" t="s">
        <v>78</v>
      </c>
      <c r="H48" s="17"/>
      <c r="I48" s="17"/>
      <c r="J48" s="38"/>
      <c r="K48" s="18"/>
    </row>
    <row r="49" spans="1:11" ht="16.5" customHeight="1">
      <c r="A49" s="21" t="s">
        <v>68</v>
      </c>
      <c r="B49" s="14"/>
      <c r="C49" s="14"/>
      <c r="D49" s="57">
        <f>E35-A47</f>
        <v>6.981093481559128</v>
      </c>
      <c r="E49" s="58"/>
      <c r="G49" s="16" t="s">
        <v>79</v>
      </c>
      <c r="H49" s="17"/>
      <c r="I49" s="17"/>
      <c r="J49" s="14"/>
      <c r="K49" s="18"/>
    </row>
    <row r="50" spans="1:11" ht="16.5" customHeight="1">
      <c r="A50" s="21" t="s">
        <v>69</v>
      </c>
      <c r="B50" s="14"/>
      <c r="C50" s="14"/>
      <c r="D50" s="57"/>
      <c r="E50" s="58"/>
      <c r="G50" s="4" t="s">
        <v>80</v>
      </c>
      <c r="H50" s="10"/>
      <c r="I50" s="10"/>
      <c r="J50" s="10"/>
      <c r="K50" s="5"/>
    </row>
  </sheetData>
  <mergeCells count="45">
    <mergeCell ref="C13:D13"/>
    <mergeCell ref="C14:D14"/>
    <mergeCell ref="C15:D15"/>
    <mergeCell ref="C16:D16"/>
    <mergeCell ref="I13:J13"/>
    <mergeCell ref="I14:J14"/>
    <mergeCell ref="I15:J15"/>
    <mergeCell ref="I16:J16"/>
    <mergeCell ref="G8:K8"/>
    <mergeCell ref="G9:I9"/>
    <mergeCell ref="J9:K9"/>
    <mergeCell ref="B12:E12"/>
    <mergeCell ref="H12:K12"/>
    <mergeCell ref="G23:H24"/>
    <mergeCell ref="A18:K18"/>
    <mergeCell ref="G19:H20"/>
    <mergeCell ref="A19:B20"/>
    <mergeCell ref="A23:B24"/>
    <mergeCell ref="A28:G28"/>
    <mergeCell ref="A37:E37"/>
    <mergeCell ref="B38:C38"/>
    <mergeCell ref="B39:C39"/>
    <mergeCell ref="G37:K37"/>
    <mergeCell ref="D38:E38"/>
    <mergeCell ref="D39:E39"/>
    <mergeCell ref="B46:C46"/>
    <mergeCell ref="B47:C47"/>
    <mergeCell ref="B40:C40"/>
    <mergeCell ref="B41:C41"/>
    <mergeCell ref="B42:C42"/>
    <mergeCell ref="B43:C43"/>
    <mergeCell ref="D42:E42"/>
    <mergeCell ref="D43:E43"/>
    <mergeCell ref="B44:C44"/>
    <mergeCell ref="B45:C45"/>
    <mergeCell ref="D50:E50"/>
    <mergeCell ref="I47:J47"/>
    <mergeCell ref="D40:E40"/>
    <mergeCell ref="D48:E48"/>
    <mergeCell ref="D49:E49"/>
    <mergeCell ref="D44:E44"/>
    <mergeCell ref="D45:E45"/>
    <mergeCell ref="D46:E46"/>
    <mergeCell ref="D47:E47"/>
    <mergeCell ref="D41:E4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50"/>
  <sheetViews>
    <sheetView zoomScale="70" zoomScaleNormal="70" zoomScaleSheetLayoutView="25" workbookViewId="0" topLeftCell="A1">
      <selection activeCell="H16" sqref="H16"/>
    </sheetView>
  </sheetViews>
  <sheetFormatPr defaultColWidth="8.88671875" defaultRowHeight="15"/>
  <cols>
    <col min="1" max="5" width="9.4453125" style="1" customWidth="1"/>
    <col min="6" max="6" width="0.9921875" style="1" customWidth="1"/>
    <col min="7" max="11" width="9.4453125" style="1" customWidth="1"/>
    <col min="12" max="16384" width="8.77734375" style="1" customWidth="1"/>
  </cols>
  <sheetData>
    <row r="1" ht="16.5" customHeight="1"/>
    <row r="2" ht="16.5" customHeight="1"/>
    <row r="3" ht="16.5" customHeight="1"/>
    <row r="4" spans="1:11" ht="16.5" customHeight="1">
      <c r="A4" s="2" t="s">
        <v>0</v>
      </c>
      <c r="B4" s="3"/>
      <c r="C4" s="6" t="s">
        <v>1</v>
      </c>
      <c r="D4" s="2" t="s">
        <v>2</v>
      </c>
      <c r="E4" s="3"/>
      <c r="F4" s="8"/>
      <c r="G4" s="9" t="s">
        <v>3</v>
      </c>
      <c r="H4" s="3"/>
      <c r="I4" s="2" t="s">
        <v>4</v>
      </c>
      <c r="J4" s="11"/>
      <c r="K4" s="3"/>
    </row>
    <row r="5" spans="1:11" ht="16.5" customHeight="1">
      <c r="A5" s="4" t="s">
        <v>5</v>
      </c>
      <c r="B5" s="5"/>
      <c r="C5" s="7" t="s">
        <v>6</v>
      </c>
      <c r="D5" s="4">
        <v>4448</v>
      </c>
      <c r="E5" s="5"/>
      <c r="F5" s="4"/>
      <c r="G5" s="10">
        <v>2999</v>
      </c>
      <c r="H5" s="5"/>
      <c r="I5" s="4" t="s">
        <v>7</v>
      </c>
      <c r="J5" s="10"/>
      <c r="K5" s="5"/>
    </row>
    <row r="6" spans="1:11" ht="16.5" customHeight="1">
      <c r="A6" s="2" t="s">
        <v>8</v>
      </c>
      <c r="B6" s="3"/>
      <c r="C6" s="2" t="s">
        <v>9</v>
      </c>
      <c r="D6" s="3"/>
      <c r="E6" s="2" t="s">
        <v>10</v>
      </c>
      <c r="F6" s="11"/>
      <c r="G6" s="3"/>
      <c r="H6" s="2" t="s">
        <v>11</v>
      </c>
      <c r="I6" s="3"/>
      <c r="J6" s="2" t="s">
        <v>15</v>
      </c>
      <c r="K6" s="3"/>
    </row>
    <row r="7" spans="1:11" ht="16.5" customHeight="1">
      <c r="A7" s="4"/>
      <c r="B7" s="5"/>
      <c r="C7" s="4" t="s">
        <v>14</v>
      </c>
      <c r="D7" s="5"/>
      <c r="E7" s="4"/>
      <c r="F7" s="10"/>
      <c r="G7" s="5"/>
      <c r="H7" s="4"/>
      <c r="I7" s="5"/>
      <c r="J7" s="4"/>
      <c r="K7" s="5"/>
    </row>
    <row r="8" spans="1:11" ht="16.5" customHeight="1">
      <c r="A8" s="8" t="s">
        <v>82</v>
      </c>
      <c r="B8" s="11"/>
      <c r="C8" s="11"/>
      <c r="D8" s="11"/>
      <c r="E8" s="11"/>
      <c r="F8" s="3"/>
      <c r="G8" s="73" t="s">
        <v>16</v>
      </c>
      <c r="H8" s="74"/>
      <c r="I8" s="74"/>
      <c r="J8" s="74"/>
      <c r="K8" s="75"/>
    </row>
    <row r="9" spans="1:11" ht="16.5" customHeight="1">
      <c r="A9" s="16"/>
      <c r="B9" s="17"/>
      <c r="C9" s="17"/>
      <c r="D9" s="17"/>
      <c r="E9" s="17"/>
      <c r="F9" s="18"/>
      <c r="G9" s="51" t="s">
        <v>17</v>
      </c>
      <c r="H9" s="52"/>
      <c r="I9" s="53"/>
      <c r="J9" s="51" t="s">
        <v>18</v>
      </c>
      <c r="K9" s="53"/>
    </row>
    <row r="10" spans="1:11" ht="16.5" customHeight="1">
      <c r="A10" s="16"/>
      <c r="B10" s="17"/>
      <c r="C10" s="17"/>
      <c r="D10" s="17"/>
      <c r="E10" s="17"/>
      <c r="F10" s="18"/>
      <c r="G10" s="4"/>
      <c r="H10" s="10"/>
      <c r="I10" s="5"/>
      <c r="J10" s="4"/>
      <c r="K10" s="5"/>
    </row>
    <row r="11" spans="1:11" ht="16.5" customHeight="1">
      <c r="A11" s="4"/>
      <c r="B11" s="10"/>
      <c r="C11" s="10"/>
      <c r="D11" s="10"/>
      <c r="E11" s="10"/>
      <c r="F11" s="5"/>
      <c r="G11" s="13" t="s">
        <v>19</v>
      </c>
      <c r="H11" s="14"/>
      <c r="I11" s="15"/>
      <c r="J11" s="13" t="s">
        <v>20</v>
      </c>
      <c r="K11" s="15"/>
    </row>
    <row r="12" spans="1:11" ht="16.5" customHeight="1">
      <c r="A12" s="19"/>
      <c r="B12" s="74" t="s">
        <v>24</v>
      </c>
      <c r="C12" s="74"/>
      <c r="D12" s="74"/>
      <c r="E12" s="75"/>
      <c r="G12" s="19"/>
      <c r="H12" s="73" t="s">
        <v>25</v>
      </c>
      <c r="I12" s="74"/>
      <c r="J12" s="74"/>
      <c r="K12" s="75"/>
    </row>
    <row r="13" spans="1:11" ht="16.5" customHeight="1">
      <c r="A13" s="4"/>
      <c r="B13" s="28" t="s">
        <v>26</v>
      </c>
      <c r="C13" s="65" t="s">
        <v>27</v>
      </c>
      <c r="D13" s="66" t="s">
        <v>27</v>
      </c>
      <c r="E13" s="28" t="s">
        <v>28</v>
      </c>
      <c r="G13" s="4"/>
      <c r="H13" s="28" t="s">
        <v>26</v>
      </c>
      <c r="I13" s="65" t="s">
        <v>27</v>
      </c>
      <c r="J13" s="66"/>
      <c r="K13" s="28" t="s">
        <v>28</v>
      </c>
    </row>
    <row r="14" spans="1:11" ht="16.5" customHeight="1">
      <c r="A14" s="20" t="s">
        <v>21</v>
      </c>
      <c r="B14" s="33">
        <v>72</v>
      </c>
      <c r="C14" s="61">
        <v>321</v>
      </c>
      <c r="D14" s="62"/>
      <c r="E14" s="33">
        <v>173.8</v>
      </c>
      <c r="G14" s="20" t="s">
        <v>21</v>
      </c>
      <c r="H14" s="33">
        <v>547.8</v>
      </c>
      <c r="I14" s="61">
        <v>552.5</v>
      </c>
      <c r="J14" s="62"/>
      <c r="K14" s="33">
        <v>549.5</v>
      </c>
    </row>
    <row r="15" spans="1:11" ht="16.5" customHeight="1">
      <c r="A15" s="20" t="s">
        <v>22</v>
      </c>
      <c r="B15" s="33">
        <v>72</v>
      </c>
      <c r="C15" s="61">
        <v>321</v>
      </c>
      <c r="D15" s="62"/>
      <c r="E15" s="33">
        <v>202.8</v>
      </c>
      <c r="G15" s="20" t="s">
        <v>22</v>
      </c>
      <c r="H15" s="33">
        <v>547.8</v>
      </c>
      <c r="I15" s="61">
        <v>552.5</v>
      </c>
      <c r="J15" s="62"/>
      <c r="K15" s="33">
        <v>549.5</v>
      </c>
    </row>
    <row r="16" spans="1:11" ht="16.5" customHeight="1">
      <c r="A16" s="20" t="s">
        <v>23</v>
      </c>
      <c r="B16" s="35">
        <f>(B14+B15)/2</f>
        <v>72</v>
      </c>
      <c r="C16" s="57">
        <f>(C14+C15)/2</f>
        <v>321</v>
      </c>
      <c r="D16" s="58"/>
      <c r="E16" s="35">
        <f>(E14+E15)/2</f>
        <v>188.3</v>
      </c>
      <c r="G16" s="20" t="s">
        <v>23</v>
      </c>
      <c r="H16" s="35">
        <f>(H14+H15)/2</f>
        <v>547.8</v>
      </c>
      <c r="I16" s="57">
        <f>(I14+I15)/2</f>
        <v>552.5</v>
      </c>
      <c r="J16" s="58"/>
      <c r="K16" s="35">
        <f>(K14+K15)/2</f>
        <v>549.5</v>
      </c>
    </row>
    <row r="17" ht="4.5" customHeight="1"/>
    <row r="18" spans="1:11" ht="16.5" customHeight="1">
      <c r="A18" s="65" t="s">
        <v>30</v>
      </c>
      <c r="B18" s="60"/>
      <c r="C18" s="60"/>
      <c r="D18" s="60"/>
      <c r="E18" s="60"/>
      <c r="F18" s="60"/>
      <c r="G18" s="60"/>
      <c r="H18" s="60"/>
      <c r="I18" s="60"/>
      <c r="J18" s="60"/>
      <c r="K18" s="66"/>
    </row>
    <row r="19" spans="1:11" ht="16.5" customHeight="1">
      <c r="A19" s="69" t="s">
        <v>29</v>
      </c>
      <c r="B19" s="70"/>
      <c r="C19" s="29" t="s">
        <v>26</v>
      </c>
      <c r="D19" s="29" t="s">
        <v>27</v>
      </c>
      <c r="E19" s="29" t="s">
        <v>28</v>
      </c>
      <c r="F19" s="12"/>
      <c r="G19" s="69" t="s">
        <v>29</v>
      </c>
      <c r="H19" s="70"/>
      <c r="I19" s="29" t="s">
        <v>26</v>
      </c>
      <c r="J19" s="29" t="s">
        <v>27</v>
      </c>
      <c r="K19" s="29" t="s">
        <v>28</v>
      </c>
    </row>
    <row r="20" spans="1:11" ht="16.5" customHeight="1">
      <c r="A20" s="71"/>
      <c r="B20" s="72"/>
      <c r="C20" s="33">
        <v>-2.4</v>
      </c>
      <c r="D20" s="33">
        <v>0</v>
      </c>
      <c r="E20" s="33">
        <v>0</v>
      </c>
      <c r="F20" s="12"/>
      <c r="G20" s="71"/>
      <c r="H20" s="72"/>
      <c r="I20" s="33">
        <v>0</v>
      </c>
      <c r="J20" s="33">
        <v>0</v>
      </c>
      <c r="K20" s="33">
        <v>0</v>
      </c>
    </row>
    <row r="21" spans="1:11" ht="16.5" customHeight="1">
      <c r="A21" s="8"/>
      <c r="B21" s="3"/>
      <c r="C21" s="28" t="s">
        <v>31</v>
      </c>
      <c r="D21" s="28" t="s">
        <v>32</v>
      </c>
      <c r="E21" s="28" t="s">
        <v>33</v>
      </c>
      <c r="F21" s="12"/>
      <c r="G21" s="22"/>
      <c r="H21" s="23"/>
      <c r="I21" s="28" t="s">
        <v>31</v>
      </c>
      <c r="J21" s="28" t="s">
        <v>32</v>
      </c>
      <c r="K21" s="28" t="s">
        <v>33</v>
      </c>
    </row>
    <row r="22" spans="1:11" ht="16.5" customHeight="1">
      <c r="A22" s="4"/>
      <c r="B22" s="5"/>
      <c r="C22" s="35">
        <f>C16-B16</f>
        <v>249</v>
      </c>
      <c r="D22" s="35">
        <f>I28+C20-D20</f>
        <v>93.11999999999999</v>
      </c>
      <c r="E22" s="36">
        <f>C22/D22/100</f>
        <v>0.026739690721649487</v>
      </c>
      <c r="F22" s="12"/>
      <c r="G22" s="24"/>
      <c r="H22" s="25"/>
      <c r="I22" s="35">
        <f>I16-H16</f>
        <v>4.7000000000000455</v>
      </c>
      <c r="J22" s="35">
        <f>I28+I20-J20</f>
        <v>95.52</v>
      </c>
      <c r="K22" s="36">
        <f>I22/J22/100</f>
        <v>0.000492043551088782</v>
      </c>
    </row>
    <row r="23" spans="1:11" ht="16.5" customHeight="1">
      <c r="A23" s="67" t="s">
        <v>34</v>
      </c>
      <c r="B23" s="68"/>
      <c r="C23" s="28" t="s">
        <v>26</v>
      </c>
      <c r="D23" s="28" t="s">
        <v>27</v>
      </c>
      <c r="E23" s="28" t="s">
        <v>28</v>
      </c>
      <c r="F23" s="12"/>
      <c r="G23" s="67" t="s">
        <v>34</v>
      </c>
      <c r="H23" s="68"/>
      <c r="I23" s="28" t="s">
        <v>26</v>
      </c>
      <c r="J23" s="28" t="s">
        <v>27</v>
      </c>
      <c r="K23" s="28" t="s">
        <v>28</v>
      </c>
    </row>
    <row r="24" spans="1:11" ht="16.5" customHeight="1">
      <c r="A24" s="71"/>
      <c r="B24" s="72"/>
      <c r="C24" s="35">
        <f>C20*E22*100+B16</f>
        <v>65.58247422680412</v>
      </c>
      <c r="D24" s="35">
        <f>D20*E22*100+C16</f>
        <v>321</v>
      </c>
      <c r="E24" s="35">
        <f>E20*E22*100+E16</f>
        <v>188.3</v>
      </c>
      <c r="F24" s="12"/>
      <c r="G24" s="69"/>
      <c r="H24" s="70"/>
      <c r="I24" s="35">
        <f>I20*K22*100+H16</f>
        <v>547.8</v>
      </c>
      <c r="J24" s="35">
        <f>J20*K22*100+I16</f>
        <v>552.5</v>
      </c>
      <c r="K24" s="35">
        <f>K20*K22*100+K16</f>
        <v>549.5</v>
      </c>
    </row>
    <row r="25" spans="1:11" ht="16.5" customHeight="1">
      <c r="A25" s="21" t="s">
        <v>35</v>
      </c>
      <c r="B25" s="14"/>
      <c r="C25" s="14"/>
      <c r="D25" s="15"/>
      <c r="E25" s="35">
        <f>(C24+D24+6*E24)/8-1.4</f>
        <v>188.14780927835054</v>
      </c>
      <c r="G25" s="21" t="s">
        <v>36</v>
      </c>
      <c r="H25" s="14"/>
      <c r="I25" s="14"/>
      <c r="J25" s="15"/>
      <c r="K25" s="35">
        <f>(I24+J24+6*K24)/8-1.4</f>
        <v>548.2625</v>
      </c>
    </row>
    <row r="26" spans="1:11" ht="16.5" customHeight="1">
      <c r="A26" s="21" t="s">
        <v>37</v>
      </c>
      <c r="B26" s="14"/>
      <c r="C26" s="14"/>
      <c r="D26" s="15"/>
      <c r="E26" s="39">
        <v>1860.94</v>
      </c>
      <c r="G26" s="4" t="s">
        <v>37</v>
      </c>
      <c r="H26" s="10"/>
      <c r="I26" s="10"/>
      <c r="J26" s="5"/>
      <c r="K26" s="39">
        <v>5866.03</v>
      </c>
    </row>
    <row r="27" ht="6" customHeight="1"/>
    <row r="28" spans="1:11" ht="16.5" customHeight="1">
      <c r="A28" s="65" t="s">
        <v>38</v>
      </c>
      <c r="B28" s="60"/>
      <c r="C28" s="60"/>
      <c r="D28" s="60"/>
      <c r="E28" s="60"/>
      <c r="F28" s="60"/>
      <c r="G28" s="60"/>
      <c r="H28" s="27" t="s">
        <v>39</v>
      </c>
      <c r="I28" s="40">
        <v>95.52</v>
      </c>
      <c r="J28" s="14"/>
      <c r="K28" s="15"/>
    </row>
    <row r="29" spans="1:11" s="12" customFormat="1" ht="16.5" customHeight="1">
      <c r="A29" s="28" t="s">
        <v>40</v>
      </c>
      <c r="B29" s="28" t="s">
        <v>41</v>
      </c>
      <c r="C29" s="28" t="s">
        <v>42</v>
      </c>
      <c r="D29" s="28" t="s">
        <v>43</v>
      </c>
      <c r="E29" s="28" t="s">
        <v>44</v>
      </c>
      <c r="F29" s="30"/>
      <c r="G29" s="28" t="s">
        <v>40</v>
      </c>
      <c r="H29" s="28" t="s">
        <v>41</v>
      </c>
      <c r="I29" s="28" t="s">
        <v>42</v>
      </c>
      <c r="J29" s="28" t="s">
        <v>43</v>
      </c>
      <c r="K29" s="28" t="s">
        <v>44</v>
      </c>
    </row>
    <row r="30" spans="1:11" ht="16.5" customHeight="1">
      <c r="A30" s="39">
        <v>10.39</v>
      </c>
      <c r="B30" s="39">
        <v>1.99</v>
      </c>
      <c r="C30" s="34">
        <f>D24-C24</f>
        <v>255.41752577319588</v>
      </c>
      <c r="D30" s="39">
        <v>61.02</v>
      </c>
      <c r="E30" s="39">
        <v>59.24</v>
      </c>
      <c r="F30" s="31"/>
      <c r="G30" s="39">
        <v>11.83</v>
      </c>
      <c r="H30" s="39">
        <v>2.89</v>
      </c>
      <c r="I30" s="34">
        <f>J24-I24</f>
        <v>4.7000000000000455</v>
      </c>
      <c r="J30" s="39">
        <v>88.06</v>
      </c>
      <c r="K30" s="39">
        <v>82.94</v>
      </c>
    </row>
    <row r="31" spans="1:11" ht="16.5" customHeight="1">
      <c r="A31" s="21" t="s">
        <v>45</v>
      </c>
      <c r="B31" s="14"/>
      <c r="C31" s="14"/>
      <c r="D31" s="15"/>
      <c r="E31" s="37">
        <f>A30*B30*C30/I28</f>
        <v>55.28725193298969</v>
      </c>
      <c r="F31" s="31"/>
      <c r="G31" s="21" t="s">
        <v>45</v>
      </c>
      <c r="H31" s="14"/>
      <c r="I31" s="14"/>
      <c r="J31" s="15"/>
      <c r="K31" s="37">
        <f>G30*H30*I30/I28</f>
        <v>1.6822329355109042</v>
      </c>
    </row>
    <row r="32" spans="1:11" ht="16.5" customHeight="1">
      <c r="A32" s="21" t="s">
        <v>46</v>
      </c>
      <c r="B32" s="14"/>
      <c r="C32" s="14"/>
      <c r="D32" s="15"/>
      <c r="E32" s="37">
        <f>C30*C30*0.005*(D30-E30)/I28</f>
        <v>6.078509223217137</v>
      </c>
      <c r="F32" s="31"/>
      <c r="G32" s="21" t="s">
        <v>46</v>
      </c>
      <c r="H32" s="14"/>
      <c r="I32" s="14"/>
      <c r="J32" s="15"/>
      <c r="K32" s="37">
        <f>I30*I30*0.005*(J30-K30)/I28</f>
        <v>0.005920268006700287</v>
      </c>
    </row>
    <row r="33" spans="1:11" ht="16.5" customHeight="1">
      <c r="A33" s="21" t="s">
        <v>47</v>
      </c>
      <c r="B33" s="14"/>
      <c r="C33" s="14"/>
      <c r="D33" s="15" t="s">
        <v>48</v>
      </c>
      <c r="E33" s="37">
        <f>E26+E31+E32</f>
        <v>1922.305761156207</v>
      </c>
      <c r="F33" s="31"/>
      <c r="G33" s="21" t="s">
        <v>47</v>
      </c>
      <c r="H33" s="14"/>
      <c r="I33" s="14"/>
      <c r="J33" s="15" t="s">
        <v>53</v>
      </c>
      <c r="K33" s="37">
        <f>K26+K31+K32</f>
        <v>5867.718153203517</v>
      </c>
    </row>
    <row r="34" spans="1:11" ht="16.5" customHeight="1">
      <c r="A34" s="21" t="s">
        <v>49</v>
      </c>
      <c r="B34" s="14"/>
      <c r="C34" s="14"/>
      <c r="D34" s="15" t="s">
        <v>50</v>
      </c>
      <c r="E34" s="39">
        <v>1.019</v>
      </c>
      <c r="F34" s="31"/>
      <c r="G34" s="21" t="s">
        <v>49</v>
      </c>
      <c r="H34" s="14"/>
      <c r="I34" s="14"/>
      <c r="J34" s="15" t="s">
        <v>54</v>
      </c>
      <c r="K34" s="39">
        <v>1.025</v>
      </c>
    </row>
    <row r="35" spans="1:11" ht="16.5" customHeight="1">
      <c r="A35" s="21" t="s">
        <v>51</v>
      </c>
      <c r="B35" s="14"/>
      <c r="C35" s="14"/>
      <c r="D35" s="15" t="s">
        <v>52</v>
      </c>
      <c r="E35" s="20">
        <f>E33*E34/1.025</f>
        <v>1911.0532396274878</v>
      </c>
      <c r="F35" s="7"/>
      <c r="G35" s="21" t="s">
        <v>84</v>
      </c>
      <c r="H35" s="14"/>
      <c r="I35" s="14"/>
      <c r="J35" s="15" t="s">
        <v>55</v>
      </c>
      <c r="K35" s="20">
        <f>K33*K34/1.025</f>
        <v>5867.718153203517</v>
      </c>
    </row>
    <row r="36" ht="6" customHeight="1"/>
    <row r="37" spans="1:11" ht="16.5" customHeight="1">
      <c r="A37" s="65" t="s">
        <v>56</v>
      </c>
      <c r="B37" s="60"/>
      <c r="C37" s="60"/>
      <c r="D37" s="60"/>
      <c r="E37" s="66"/>
      <c r="G37" s="65" t="s">
        <v>71</v>
      </c>
      <c r="H37" s="60"/>
      <c r="I37" s="60"/>
      <c r="J37" s="60"/>
      <c r="K37" s="66"/>
    </row>
    <row r="38" spans="1:11" ht="16.5" customHeight="1">
      <c r="A38" s="28" t="s">
        <v>57</v>
      </c>
      <c r="B38" s="63" t="s">
        <v>70</v>
      </c>
      <c r="C38" s="63"/>
      <c r="D38" s="65" t="s">
        <v>83</v>
      </c>
      <c r="E38" s="66"/>
      <c r="G38" s="16" t="s">
        <v>72</v>
      </c>
      <c r="H38" s="17"/>
      <c r="I38" s="17"/>
      <c r="J38" s="14"/>
      <c r="K38" s="18"/>
    </row>
    <row r="39" spans="1:11" ht="16.5" customHeight="1">
      <c r="A39" s="41">
        <v>1651.63</v>
      </c>
      <c r="B39" s="63" t="s">
        <v>58</v>
      </c>
      <c r="C39" s="63"/>
      <c r="D39" s="61">
        <v>1651.63</v>
      </c>
      <c r="E39" s="62"/>
      <c r="G39" s="16" t="s">
        <v>73</v>
      </c>
      <c r="H39" s="17"/>
      <c r="I39" s="17"/>
      <c r="J39" s="14"/>
      <c r="K39" s="18"/>
    </row>
    <row r="40" spans="1:11" ht="16.5" customHeight="1">
      <c r="A40" s="41">
        <v>1748.7</v>
      </c>
      <c r="B40" s="63" t="s">
        <v>59</v>
      </c>
      <c r="C40" s="63"/>
      <c r="D40" s="61">
        <v>222.7</v>
      </c>
      <c r="E40" s="62"/>
      <c r="G40" s="16"/>
      <c r="H40" s="17"/>
      <c r="I40" s="17"/>
      <c r="J40" s="17"/>
      <c r="K40" s="18"/>
    </row>
    <row r="41" spans="1:11" ht="16.5" customHeight="1">
      <c r="A41" s="41">
        <v>30</v>
      </c>
      <c r="B41" s="63" t="s">
        <v>60</v>
      </c>
      <c r="C41" s="63"/>
      <c r="D41" s="61">
        <v>26</v>
      </c>
      <c r="E41" s="62"/>
      <c r="G41" s="16" t="s">
        <v>75</v>
      </c>
      <c r="H41" s="17"/>
      <c r="I41" s="10">
        <f>E35</f>
        <v>1911.0532396274878</v>
      </c>
      <c r="J41" s="17" t="s">
        <v>52</v>
      </c>
      <c r="K41" s="18"/>
    </row>
    <row r="42" spans="1:11" ht="16.5" customHeight="1">
      <c r="A42" s="41">
        <v>0</v>
      </c>
      <c r="B42" s="63" t="s">
        <v>61</v>
      </c>
      <c r="C42" s="63"/>
      <c r="D42" s="61">
        <v>0</v>
      </c>
      <c r="E42" s="62"/>
      <c r="G42" s="16"/>
      <c r="H42" s="17"/>
      <c r="I42" s="17"/>
      <c r="J42" s="17"/>
      <c r="K42" s="18"/>
    </row>
    <row r="43" spans="1:11" ht="16.5" customHeight="1">
      <c r="A43" s="41">
        <v>76.4</v>
      </c>
      <c r="B43" s="63" t="s">
        <v>62</v>
      </c>
      <c r="C43" s="63"/>
      <c r="D43" s="61">
        <v>74</v>
      </c>
      <c r="E43" s="62"/>
      <c r="G43" s="16" t="s">
        <v>74</v>
      </c>
      <c r="H43" s="17"/>
      <c r="I43" s="10">
        <f>K35</f>
        <v>5867.718153203517</v>
      </c>
      <c r="J43" s="17" t="s">
        <v>55</v>
      </c>
      <c r="K43" s="18"/>
    </row>
    <row r="44" spans="1:11" ht="16.5" customHeight="1">
      <c r="A44" s="41">
        <v>6.6</v>
      </c>
      <c r="B44" s="63" t="s">
        <v>63</v>
      </c>
      <c r="C44" s="63"/>
      <c r="D44" s="61">
        <v>6.6</v>
      </c>
      <c r="E44" s="62"/>
      <c r="G44" s="16"/>
      <c r="H44" s="17"/>
      <c r="I44" s="17"/>
      <c r="J44" s="17"/>
      <c r="K44" s="18"/>
    </row>
    <row r="45" spans="1:11" ht="16.5" customHeight="1">
      <c r="A45" s="41">
        <v>9.4</v>
      </c>
      <c r="B45" s="63" t="s">
        <v>64</v>
      </c>
      <c r="C45" s="63"/>
      <c r="D45" s="61">
        <v>9.4</v>
      </c>
      <c r="E45" s="62"/>
      <c r="G45" s="16" t="s">
        <v>76</v>
      </c>
      <c r="H45" s="17"/>
      <c r="I45" s="32">
        <f>D48</f>
        <v>1532.3999999999999</v>
      </c>
      <c r="J45" s="17" t="s">
        <v>66</v>
      </c>
      <c r="K45" s="18"/>
    </row>
    <row r="46" spans="1:11" ht="16.5" customHeight="1">
      <c r="A46" s="41"/>
      <c r="B46" s="63" t="s">
        <v>65</v>
      </c>
      <c r="C46" s="63"/>
      <c r="D46" s="61"/>
      <c r="E46" s="62"/>
      <c r="G46" s="16"/>
      <c r="H46" s="17"/>
      <c r="I46" s="17"/>
      <c r="J46" s="17"/>
      <c r="K46" s="18"/>
    </row>
    <row r="47" spans="1:11" ht="16.5" customHeight="1">
      <c r="A47" s="34">
        <f>SUM(A39:A46)</f>
        <v>3522.73</v>
      </c>
      <c r="B47" s="64" t="s">
        <v>81</v>
      </c>
      <c r="C47" s="64"/>
      <c r="D47" s="57">
        <f>SUM(D39:E46)</f>
        <v>1990.3300000000002</v>
      </c>
      <c r="E47" s="58"/>
      <c r="G47" s="21" t="s">
        <v>77</v>
      </c>
      <c r="H47" s="14"/>
      <c r="I47" s="59">
        <f>I43-I41+I45</f>
        <v>5489.0649135760295</v>
      </c>
      <c r="J47" s="60"/>
      <c r="K47" s="15"/>
    </row>
    <row r="48" spans="1:11" ht="16.5" customHeight="1">
      <c r="A48" s="16" t="s">
        <v>67</v>
      </c>
      <c r="B48" s="17"/>
      <c r="C48" s="26" t="s">
        <v>66</v>
      </c>
      <c r="D48" s="59">
        <f>A47-D47</f>
        <v>1532.3999999999999</v>
      </c>
      <c r="E48" s="58"/>
      <c r="G48" s="16" t="s">
        <v>78</v>
      </c>
      <c r="H48" s="17"/>
      <c r="I48" s="17"/>
      <c r="J48" s="38"/>
      <c r="K48" s="18"/>
    </row>
    <row r="49" spans="1:11" ht="16.5" customHeight="1">
      <c r="A49" s="21" t="s">
        <v>68</v>
      </c>
      <c r="B49" s="14"/>
      <c r="C49" s="14"/>
      <c r="D49" s="57">
        <f>E35-A47</f>
        <v>-1611.6767603725123</v>
      </c>
      <c r="E49" s="58"/>
      <c r="G49" s="16" t="s">
        <v>79</v>
      </c>
      <c r="H49" s="17"/>
      <c r="I49" s="17"/>
      <c r="J49" s="14"/>
      <c r="K49" s="18"/>
    </row>
    <row r="50" spans="1:11" ht="16.5" customHeight="1">
      <c r="A50" s="21" t="s">
        <v>69</v>
      </c>
      <c r="B50" s="14"/>
      <c r="C50" s="14"/>
      <c r="D50" s="57"/>
      <c r="E50" s="58"/>
      <c r="G50" s="4" t="s">
        <v>80</v>
      </c>
      <c r="H50" s="10"/>
      <c r="I50" s="10"/>
      <c r="J50" s="10"/>
      <c r="K50" s="5"/>
    </row>
  </sheetData>
  <mergeCells count="45">
    <mergeCell ref="D50:E50"/>
    <mergeCell ref="I47:J47"/>
    <mergeCell ref="D40:E40"/>
    <mergeCell ref="D48:E48"/>
    <mergeCell ref="D49:E49"/>
    <mergeCell ref="D44:E44"/>
    <mergeCell ref="D45:E45"/>
    <mergeCell ref="D46:E46"/>
    <mergeCell ref="D47:E47"/>
    <mergeCell ref="D41:E41"/>
    <mergeCell ref="D42:E42"/>
    <mergeCell ref="D43:E43"/>
    <mergeCell ref="B44:C44"/>
    <mergeCell ref="B45:C45"/>
    <mergeCell ref="B46:C46"/>
    <mergeCell ref="B47:C47"/>
    <mergeCell ref="B40:C40"/>
    <mergeCell ref="B41:C41"/>
    <mergeCell ref="B42:C42"/>
    <mergeCell ref="B43:C43"/>
    <mergeCell ref="A28:G28"/>
    <mergeCell ref="A37:E37"/>
    <mergeCell ref="B38:C38"/>
    <mergeCell ref="B39:C39"/>
    <mergeCell ref="G37:K37"/>
    <mergeCell ref="D38:E38"/>
    <mergeCell ref="D39:E39"/>
    <mergeCell ref="G23:H24"/>
    <mergeCell ref="A18:K18"/>
    <mergeCell ref="G19:H20"/>
    <mergeCell ref="A19:B20"/>
    <mergeCell ref="A23:B24"/>
    <mergeCell ref="G8:K8"/>
    <mergeCell ref="G9:I9"/>
    <mergeCell ref="J9:K9"/>
    <mergeCell ref="B12:E12"/>
    <mergeCell ref="H12:K12"/>
    <mergeCell ref="I13:J13"/>
    <mergeCell ref="I14:J14"/>
    <mergeCell ref="I15:J15"/>
    <mergeCell ref="I16:J16"/>
    <mergeCell ref="C13:D13"/>
    <mergeCell ref="C14:D14"/>
    <mergeCell ref="C15:D15"/>
    <mergeCell ref="C16:D16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50"/>
  <sheetViews>
    <sheetView zoomScale="70" zoomScaleNormal="70" zoomScaleSheetLayoutView="25" workbookViewId="0" topLeftCell="A16">
      <selection activeCell="G19" sqref="G19:H20"/>
    </sheetView>
  </sheetViews>
  <sheetFormatPr defaultColWidth="8.88671875" defaultRowHeight="15"/>
  <cols>
    <col min="1" max="5" width="9.4453125" style="1" customWidth="1"/>
    <col min="6" max="6" width="0.9921875" style="1" customWidth="1"/>
    <col min="7" max="11" width="9.4453125" style="1" customWidth="1"/>
    <col min="12" max="16384" width="8.77734375" style="1" customWidth="1"/>
  </cols>
  <sheetData>
    <row r="1" ht="16.5" customHeight="1"/>
    <row r="2" ht="16.5" customHeight="1"/>
    <row r="3" ht="16.5" customHeight="1"/>
    <row r="4" spans="1:11" ht="16.5" customHeight="1">
      <c r="A4" s="2" t="s">
        <v>0</v>
      </c>
      <c r="B4" s="3"/>
      <c r="C4" s="6" t="s">
        <v>1</v>
      </c>
      <c r="D4" s="2" t="s">
        <v>2</v>
      </c>
      <c r="E4" s="3"/>
      <c r="F4" s="8"/>
      <c r="G4" s="9" t="s">
        <v>3</v>
      </c>
      <c r="H4" s="3"/>
      <c r="I4" s="2" t="s">
        <v>4</v>
      </c>
      <c r="J4" s="11"/>
      <c r="K4" s="3"/>
    </row>
    <row r="5" spans="1:11" ht="16.5" customHeight="1">
      <c r="A5" s="4" t="s">
        <v>5</v>
      </c>
      <c r="B5" s="5"/>
      <c r="C5" s="7" t="s">
        <v>6</v>
      </c>
      <c r="D5" s="4">
        <v>4448</v>
      </c>
      <c r="E5" s="5"/>
      <c r="F5" s="4"/>
      <c r="G5" s="10">
        <v>2999</v>
      </c>
      <c r="H5" s="5"/>
      <c r="I5" s="4" t="s">
        <v>7</v>
      </c>
      <c r="J5" s="10"/>
      <c r="K5" s="5"/>
    </row>
    <row r="6" spans="1:11" ht="16.5" customHeight="1">
      <c r="A6" s="2" t="s">
        <v>8</v>
      </c>
      <c r="B6" s="3"/>
      <c r="C6" s="2" t="s">
        <v>9</v>
      </c>
      <c r="D6" s="3"/>
      <c r="E6" s="2" t="s">
        <v>10</v>
      </c>
      <c r="F6" s="11"/>
      <c r="G6" s="3"/>
      <c r="H6" s="2" t="s">
        <v>11</v>
      </c>
      <c r="I6" s="3"/>
      <c r="J6" s="2" t="s">
        <v>15</v>
      </c>
      <c r="K6" s="3"/>
    </row>
    <row r="7" spans="1:11" ht="16.5" customHeight="1">
      <c r="A7" s="4" t="s">
        <v>85</v>
      </c>
      <c r="B7" s="5"/>
      <c r="C7" s="4" t="s">
        <v>14</v>
      </c>
      <c r="D7" s="5"/>
      <c r="E7" s="4" t="s">
        <v>86</v>
      </c>
      <c r="F7" s="10"/>
      <c r="G7" s="5"/>
      <c r="H7" s="4"/>
      <c r="I7" s="5"/>
      <c r="J7" s="4"/>
      <c r="K7" s="5"/>
    </row>
    <row r="8" spans="1:11" ht="16.5" customHeight="1">
      <c r="A8" s="8" t="s">
        <v>82</v>
      </c>
      <c r="B8" s="11"/>
      <c r="C8" s="11"/>
      <c r="D8" s="11"/>
      <c r="E8" s="11"/>
      <c r="F8" s="3"/>
      <c r="G8" s="73" t="s">
        <v>16</v>
      </c>
      <c r="H8" s="74"/>
      <c r="I8" s="74"/>
      <c r="J8" s="74"/>
      <c r="K8" s="75"/>
    </row>
    <row r="9" spans="1:11" ht="16.5" customHeight="1">
      <c r="A9" s="16"/>
      <c r="B9" s="17"/>
      <c r="C9" s="17"/>
      <c r="D9" s="17"/>
      <c r="E9" s="17"/>
      <c r="F9" s="18"/>
      <c r="G9" s="51" t="s">
        <v>17</v>
      </c>
      <c r="H9" s="52"/>
      <c r="I9" s="53"/>
      <c r="J9" s="51" t="s">
        <v>18</v>
      </c>
      <c r="K9" s="53"/>
    </row>
    <row r="10" spans="1:11" ht="16.5" customHeight="1">
      <c r="A10" s="16"/>
      <c r="B10" s="17"/>
      <c r="C10" s="17"/>
      <c r="D10" s="17"/>
      <c r="E10" s="17"/>
      <c r="F10" s="18"/>
      <c r="G10" s="4"/>
      <c r="H10" s="10"/>
      <c r="I10" s="5"/>
      <c r="J10" s="4"/>
      <c r="K10" s="5"/>
    </row>
    <row r="11" spans="1:11" ht="16.5" customHeight="1">
      <c r="A11" s="4"/>
      <c r="B11" s="10"/>
      <c r="C11" s="10"/>
      <c r="D11" s="10"/>
      <c r="E11" s="10"/>
      <c r="F11" s="5"/>
      <c r="G11" s="13" t="s">
        <v>19</v>
      </c>
      <c r="H11" s="14"/>
      <c r="I11" s="15"/>
      <c r="J11" s="13" t="s">
        <v>20</v>
      </c>
      <c r="K11" s="15"/>
    </row>
    <row r="12" spans="1:11" ht="16.5" customHeight="1">
      <c r="A12" s="19"/>
      <c r="B12" s="74" t="s">
        <v>24</v>
      </c>
      <c r="C12" s="74"/>
      <c r="D12" s="74"/>
      <c r="E12" s="75"/>
      <c r="G12" s="19"/>
      <c r="H12" s="73" t="s">
        <v>25</v>
      </c>
      <c r="I12" s="74"/>
      <c r="J12" s="74"/>
      <c r="K12" s="75"/>
    </row>
    <row r="13" spans="1:11" ht="16.5" customHeight="1">
      <c r="A13" s="4"/>
      <c r="B13" s="28" t="s">
        <v>26</v>
      </c>
      <c r="C13" s="65" t="s">
        <v>27</v>
      </c>
      <c r="D13" s="66" t="s">
        <v>27</v>
      </c>
      <c r="E13" s="28" t="s">
        <v>28</v>
      </c>
      <c r="G13" s="4"/>
      <c r="H13" s="28" t="s">
        <v>26</v>
      </c>
      <c r="I13" s="65" t="s">
        <v>27</v>
      </c>
      <c r="J13" s="66"/>
      <c r="K13" s="28" t="s">
        <v>28</v>
      </c>
    </row>
    <row r="14" spans="1:11" ht="16.5" customHeight="1">
      <c r="A14" s="20" t="s">
        <v>21</v>
      </c>
      <c r="B14" s="33">
        <v>72</v>
      </c>
      <c r="C14" s="61">
        <v>321</v>
      </c>
      <c r="D14" s="62"/>
      <c r="E14" s="33">
        <v>173.8</v>
      </c>
      <c r="G14" s="20" t="s">
        <v>21</v>
      </c>
      <c r="H14" s="33">
        <v>507</v>
      </c>
      <c r="I14" s="61">
        <v>609</v>
      </c>
      <c r="J14" s="62"/>
      <c r="K14" s="33">
        <v>562</v>
      </c>
    </row>
    <row r="15" spans="1:11" ht="16.5" customHeight="1">
      <c r="A15" s="20" t="s">
        <v>22</v>
      </c>
      <c r="B15" s="33">
        <v>72</v>
      </c>
      <c r="C15" s="61">
        <v>321</v>
      </c>
      <c r="D15" s="62"/>
      <c r="E15" s="33">
        <v>202.8</v>
      </c>
      <c r="G15" s="20" t="s">
        <v>22</v>
      </c>
      <c r="H15" s="33">
        <v>507</v>
      </c>
      <c r="I15" s="61">
        <v>609</v>
      </c>
      <c r="J15" s="62"/>
      <c r="K15" s="33">
        <v>559</v>
      </c>
    </row>
    <row r="16" spans="1:11" ht="16.5" customHeight="1">
      <c r="A16" s="20" t="s">
        <v>23</v>
      </c>
      <c r="B16" s="35">
        <f>(B14+B15)/2</f>
        <v>72</v>
      </c>
      <c r="C16" s="57">
        <f>(C14+C15)/2</f>
        <v>321</v>
      </c>
      <c r="D16" s="58"/>
      <c r="E16" s="35">
        <f>(E14+E15)/2</f>
        <v>188.3</v>
      </c>
      <c r="G16" s="20" t="s">
        <v>23</v>
      </c>
      <c r="H16" s="35">
        <f>(H14+H15)/2</f>
        <v>507</v>
      </c>
      <c r="I16" s="57">
        <f>(I14+I15)/2</f>
        <v>609</v>
      </c>
      <c r="J16" s="58"/>
      <c r="K16" s="35">
        <f>(K14+K15)/2</f>
        <v>560.5</v>
      </c>
    </row>
    <row r="17" ht="4.5" customHeight="1"/>
    <row r="18" spans="1:11" ht="16.5" customHeight="1">
      <c r="A18" s="65" t="s">
        <v>30</v>
      </c>
      <c r="B18" s="60"/>
      <c r="C18" s="60"/>
      <c r="D18" s="60"/>
      <c r="E18" s="60"/>
      <c r="F18" s="60"/>
      <c r="G18" s="60"/>
      <c r="H18" s="60"/>
      <c r="I18" s="60"/>
      <c r="J18" s="60"/>
      <c r="K18" s="66"/>
    </row>
    <row r="19" spans="1:11" ht="16.5" customHeight="1">
      <c r="A19" s="69" t="s">
        <v>29</v>
      </c>
      <c r="B19" s="70"/>
      <c r="C19" s="29" t="s">
        <v>26</v>
      </c>
      <c r="D19" s="29" t="s">
        <v>27</v>
      </c>
      <c r="E19" s="29" t="s">
        <v>28</v>
      </c>
      <c r="F19" s="12"/>
      <c r="G19" s="69" t="s">
        <v>29</v>
      </c>
      <c r="H19" s="70"/>
      <c r="I19" s="29" t="s">
        <v>26</v>
      </c>
      <c r="J19" s="29" t="s">
        <v>27</v>
      </c>
      <c r="K19" s="29" t="s">
        <v>28</v>
      </c>
    </row>
    <row r="20" spans="1:11" ht="16.5" customHeight="1">
      <c r="A20" s="71"/>
      <c r="B20" s="72"/>
      <c r="C20" s="33">
        <v>-2.4</v>
      </c>
      <c r="D20" s="33">
        <v>0</v>
      </c>
      <c r="E20" s="33">
        <v>0</v>
      </c>
      <c r="F20" s="12"/>
      <c r="G20" s="71"/>
      <c r="H20" s="72"/>
      <c r="I20" s="33">
        <v>-2.4</v>
      </c>
      <c r="J20" s="33">
        <v>-2.3</v>
      </c>
      <c r="K20" s="33">
        <v>0.9</v>
      </c>
    </row>
    <row r="21" spans="1:11" ht="16.5" customHeight="1">
      <c r="A21" s="8"/>
      <c r="B21" s="3"/>
      <c r="C21" s="28" t="s">
        <v>31</v>
      </c>
      <c r="D21" s="28" t="s">
        <v>32</v>
      </c>
      <c r="E21" s="28" t="s">
        <v>33</v>
      </c>
      <c r="F21" s="12"/>
      <c r="G21" s="22"/>
      <c r="H21" s="23"/>
      <c r="I21" s="28" t="s">
        <v>31</v>
      </c>
      <c r="J21" s="28" t="s">
        <v>32</v>
      </c>
      <c r="K21" s="28" t="s">
        <v>33</v>
      </c>
    </row>
    <row r="22" spans="1:11" ht="16.5" customHeight="1">
      <c r="A22" s="4"/>
      <c r="B22" s="5"/>
      <c r="C22" s="35">
        <f>C16-B16</f>
        <v>249</v>
      </c>
      <c r="D22" s="35">
        <f>I28+C20-D20</f>
        <v>93.11999999999999</v>
      </c>
      <c r="E22" s="36">
        <f>C22/D22/100</f>
        <v>0.026739690721649487</v>
      </c>
      <c r="F22" s="12"/>
      <c r="G22" s="24"/>
      <c r="H22" s="25"/>
      <c r="I22" s="35">
        <f>I16-H16</f>
        <v>102</v>
      </c>
      <c r="J22" s="35">
        <f>I28+I20-J20</f>
        <v>95.41999999999999</v>
      </c>
      <c r="K22" s="36">
        <f>I22/J22/100</f>
        <v>0.010689582896667367</v>
      </c>
    </row>
    <row r="23" spans="1:11" ht="16.5" customHeight="1">
      <c r="A23" s="67" t="s">
        <v>34</v>
      </c>
      <c r="B23" s="68"/>
      <c r="C23" s="28" t="s">
        <v>26</v>
      </c>
      <c r="D23" s="28" t="s">
        <v>27</v>
      </c>
      <c r="E23" s="28" t="s">
        <v>28</v>
      </c>
      <c r="F23" s="12"/>
      <c r="G23" s="67" t="s">
        <v>34</v>
      </c>
      <c r="H23" s="68"/>
      <c r="I23" s="28" t="s">
        <v>26</v>
      </c>
      <c r="J23" s="28" t="s">
        <v>27</v>
      </c>
      <c r="K23" s="28" t="s">
        <v>28</v>
      </c>
    </row>
    <row r="24" spans="1:11" ht="16.5" customHeight="1">
      <c r="A24" s="71"/>
      <c r="B24" s="72"/>
      <c r="C24" s="35">
        <f>C20*E22*100+B16</f>
        <v>65.58247422680412</v>
      </c>
      <c r="D24" s="35">
        <f>D20*E22*100+C16</f>
        <v>321</v>
      </c>
      <c r="E24" s="35">
        <f>E20*E22*100+E16</f>
        <v>188.3</v>
      </c>
      <c r="F24" s="12"/>
      <c r="G24" s="69"/>
      <c r="H24" s="70"/>
      <c r="I24" s="35">
        <f>I20*K22*100+H16</f>
        <v>504.43450010479984</v>
      </c>
      <c r="J24" s="35">
        <f>J20*K22*100+I16</f>
        <v>606.5413959337665</v>
      </c>
      <c r="K24" s="35">
        <f>K20*K22*100+K16</f>
        <v>561.4620624607</v>
      </c>
    </row>
    <row r="25" spans="1:11" ht="16.5" customHeight="1">
      <c r="A25" s="21" t="s">
        <v>35</v>
      </c>
      <c r="B25" s="14"/>
      <c r="C25" s="14"/>
      <c r="D25" s="15"/>
      <c r="E25" s="35">
        <f>(C24+D24+6*E24)/8-1.4</f>
        <v>188.14780927835054</v>
      </c>
      <c r="G25" s="21" t="s">
        <v>36</v>
      </c>
      <c r="H25" s="14"/>
      <c r="I25" s="14"/>
      <c r="J25" s="15"/>
      <c r="K25" s="35">
        <f>(I24+J24+6*K24)/8-1.4</f>
        <v>558.5685338503458</v>
      </c>
    </row>
    <row r="26" spans="1:11" ht="16.5" customHeight="1">
      <c r="A26" s="21" t="s">
        <v>37</v>
      </c>
      <c r="B26" s="14"/>
      <c r="C26" s="14"/>
      <c r="D26" s="15"/>
      <c r="E26" s="39">
        <v>1860.94</v>
      </c>
      <c r="G26" s="4" t="s">
        <v>37</v>
      </c>
      <c r="H26" s="10"/>
      <c r="I26" s="10"/>
      <c r="J26" s="5"/>
      <c r="K26" s="39">
        <v>5987.73</v>
      </c>
    </row>
    <row r="27" ht="6" customHeight="1"/>
    <row r="28" spans="1:11" ht="16.5" customHeight="1">
      <c r="A28" s="65" t="s">
        <v>38</v>
      </c>
      <c r="B28" s="60"/>
      <c r="C28" s="60"/>
      <c r="D28" s="60"/>
      <c r="E28" s="60"/>
      <c r="F28" s="60"/>
      <c r="G28" s="60"/>
      <c r="H28" s="27" t="s">
        <v>39</v>
      </c>
      <c r="I28" s="40">
        <v>95.52</v>
      </c>
      <c r="J28" s="14"/>
      <c r="K28" s="15"/>
    </row>
    <row r="29" spans="1:11" s="12" customFormat="1" ht="16.5" customHeight="1">
      <c r="A29" s="28" t="s">
        <v>40</v>
      </c>
      <c r="B29" s="28" t="s">
        <v>41</v>
      </c>
      <c r="C29" s="28" t="s">
        <v>42</v>
      </c>
      <c r="D29" s="28" t="s">
        <v>43</v>
      </c>
      <c r="E29" s="28" t="s">
        <v>44</v>
      </c>
      <c r="F29" s="30"/>
      <c r="G29" s="28" t="s">
        <v>40</v>
      </c>
      <c r="H29" s="28" t="s">
        <v>41</v>
      </c>
      <c r="I29" s="28" t="s">
        <v>42</v>
      </c>
      <c r="J29" s="28" t="s">
        <v>43</v>
      </c>
      <c r="K29" s="28" t="s">
        <v>44</v>
      </c>
    </row>
    <row r="30" spans="1:11" ht="16.5" customHeight="1">
      <c r="A30" s="39">
        <v>10.39</v>
      </c>
      <c r="B30" s="39">
        <v>-1.99</v>
      </c>
      <c r="C30" s="34">
        <f>D24-C24</f>
        <v>255.41752577319588</v>
      </c>
      <c r="D30" s="39">
        <v>61.02</v>
      </c>
      <c r="E30" s="39">
        <v>59.24</v>
      </c>
      <c r="F30" s="31"/>
      <c r="G30" s="39">
        <v>11.862</v>
      </c>
      <c r="H30" s="39">
        <v>2.91</v>
      </c>
      <c r="I30" s="34">
        <f>J24-I24</f>
        <v>102.10689582896663</v>
      </c>
      <c r="J30" s="39">
        <v>88.88</v>
      </c>
      <c r="K30" s="39">
        <v>83.34</v>
      </c>
    </row>
    <row r="31" spans="1:11" ht="16.5" customHeight="1">
      <c r="A31" s="21" t="s">
        <v>45</v>
      </c>
      <c r="B31" s="14"/>
      <c r="C31" s="14"/>
      <c r="D31" s="15"/>
      <c r="E31" s="37">
        <f>A30*B30*C30/I28</f>
        <v>-55.28725193298969</v>
      </c>
      <c r="F31" s="31"/>
      <c r="G31" s="21" t="s">
        <v>45</v>
      </c>
      <c r="H31" s="14"/>
      <c r="I31" s="14"/>
      <c r="J31" s="15"/>
      <c r="K31" s="37">
        <f>G30*H30*I30/I28</f>
        <v>36.89875120519805</v>
      </c>
    </row>
    <row r="32" spans="1:11" ht="16.5" customHeight="1">
      <c r="A32" s="21" t="s">
        <v>46</v>
      </c>
      <c r="B32" s="14"/>
      <c r="C32" s="14"/>
      <c r="D32" s="15"/>
      <c r="E32" s="37">
        <f>C30*C30*0.005*(D30-E30)/I28</f>
        <v>6.078509223217137</v>
      </c>
      <c r="F32" s="31"/>
      <c r="G32" s="21" t="s">
        <v>46</v>
      </c>
      <c r="H32" s="14"/>
      <c r="I32" s="14"/>
      <c r="J32" s="15"/>
      <c r="K32" s="37">
        <f>I30*I30*0.005*(J30-K30)/I28</f>
        <v>3.023399952579771</v>
      </c>
    </row>
    <row r="33" spans="1:11" ht="16.5" customHeight="1">
      <c r="A33" s="21" t="s">
        <v>47</v>
      </c>
      <c r="B33" s="14"/>
      <c r="C33" s="14"/>
      <c r="D33" s="15" t="s">
        <v>48</v>
      </c>
      <c r="E33" s="37">
        <f>E26+E31+E32</f>
        <v>1811.7312572902276</v>
      </c>
      <c r="F33" s="31"/>
      <c r="G33" s="21" t="s">
        <v>47</v>
      </c>
      <c r="H33" s="14"/>
      <c r="I33" s="14"/>
      <c r="J33" s="15" t="s">
        <v>53</v>
      </c>
      <c r="K33" s="37">
        <f>K26+K31+K32</f>
        <v>6027.652151157778</v>
      </c>
    </row>
    <row r="34" spans="1:11" ht="16.5" customHeight="1">
      <c r="A34" s="21" t="s">
        <v>49</v>
      </c>
      <c r="B34" s="14"/>
      <c r="C34" s="14"/>
      <c r="D34" s="15" t="s">
        <v>50</v>
      </c>
      <c r="E34" s="39">
        <v>1.019</v>
      </c>
      <c r="F34" s="31"/>
      <c r="G34" s="21" t="s">
        <v>49</v>
      </c>
      <c r="H34" s="14"/>
      <c r="I34" s="14"/>
      <c r="J34" s="15" t="s">
        <v>54</v>
      </c>
      <c r="K34" s="39">
        <v>1.019</v>
      </c>
    </row>
    <row r="35" spans="1:11" ht="16.5" customHeight="1">
      <c r="A35" s="21" t="s">
        <v>51</v>
      </c>
      <c r="B35" s="14"/>
      <c r="C35" s="14"/>
      <c r="D35" s="15" t="s">
        <v>52</v>
      </c>
      <c r="E35" s="20">
        <f>E33*E34/1.025</f>
        <v>1801.1260011499921</v>
      </c>
      <c r="F35" s="7"/>
      <c r="G35" s="21" t="s">
        <v>84</v>
      </c>
      <c r="H35" s="14"/>
      <c r="I35" s="14"/>
      <c r="J35" s="15" t="s">
        <v>55</v>
      </c>
      <c r="K35" s="20">
        <f>K33*K34/1.025</f>
        <v>5992.368333687586</v>
      </c>
    </row>
    <row r="36" ht="6" customHeight="1"/>
    <row r="37" spans="1:11" ht="16.5" customHeight="1">
      <c r="A37" s="65" t="s">
        <v>56</v>
      </c>
      <c r="B37" s="60"/>
      <c r="C37" s="60"/>
      <c r="D37" s="60"/>
      <c r="E37" s="66"/>
      <c r="G37" s="65" t="s">
        <v>71</v>
      </c>
      <c r="H37" s="60"/>
      <c r="I37" s="60"/>
      <c r="J37" s="60"/>
      <c r="K37" s="66"/>
    </row>
    <row r="38" spans="1:11" ht="16.5" customHeight="1">
      <c r="A38" s="28" t="s">
        <v>57</v>
      </c>
      <c r="B38" s="63" t="s">
        <v>70</v>
      </c>
      <c r="C38" s="63"/>
      <c r="D38" s="65" t="s">
        <v>83</v>
      </c>
      <c r="E38" s="66"/>
      <c r="G38" s="16" t="s">
        <v>72</v>
      </c>
      <c r="H38" s="17"/>
      <c r="I38" s="17"/>
      <c r="J38" s="14"/>
      <c r="K38" s="18"/>
    </row>
    <row r="39" spans="1:11" ht="16.5" customHeight="1">
      <c r="A39" s="41">
        <v>1651.63</v>
      </c>
      <c r="B39" s="63" t="s">
        <v>58</v>
      </c>
      <c r="C39" s="63"/>
      <c r="D39" s="61">
        <v>1651.63</v>
      </c>
      <c r="E39" s="62"/>
      <c r="G39" s="16" t="s">
        <v>73</v>
      </c>
      <c r="H39" s="17"/>
      <c r="I39" s="17"/>
      <c r="J39" s="14"/>
      <c r="K39" s="18"/>
    </row>
    <row r="40" spans="1:11" ht="16.5" customHeight="1">
      <c r="A40" s="41">
        <v>0</v>
      </c>
      <c r="B40" s="63" t="s">
        <v>59</v>
      </c>
      <c r="C40" s="63"/>
      <c r="D40" s="61">
        <v>0</v>
      </c>
      <c r="E40" s="62"/>
      <c r="G40" s="16"/>
      <c r="H40" s="17"/>
      <c r="I40" s="17"/>
      <c r="J40" s="17"/>
      <c r="K40" s="18"/>
    </row>
    <row r="41" spans="1:11" ht="16.5" customHeight="1">
      <c r="A41" s="41">
        <v>17</v>
      </c>
      <c r="B41" s="63" t="s">
        <v>60</v>
      </c>
      <c r="C41" s="63"/>
      <c r="D41" s="61">
        <v>17</v>
      </c>
      <c r="E41" s="62"/>
      <c r="G41" s="16" t="s">
        <v>75</v>
      </c>
      <c r="H41" s="17"/>
      <c r="I41" s="10">
        <f>E35</f>
        <v>1801.1260011499921</v>
      </c>
      <c r="J41" s="17" t="s">
        <v>52</v>
      </c>
      <c r="K41" s="18"/>
    </row>
    <row r="42" spans="1:11" ht="16.5" customHeight="1">
      <c r="A42" s="41">
        <v>74.1</v>
      </c>
      <c r="B42" s="63" t="s">
        <v>61</v>
      </c>
      <c r="C42" s="63"/>
      <c r="D42" s="61">
        <v>74.1</v>
      </c>
      <c r="E42" s="62"/>
      <c r="G42" s="16"/>
      <c r="H42" s="17"/>
      <c r="I42" s="17"/>
      <c r="J42" s="17"/>
      <c r="K42" s="18"/>
    </row>
    <row r="43" spans="1:11" ht="16.5" customHeight="1">
      <c r="A43" s="41">
        <v>0</v>
      </c>
      <c r="B43" s="63" t="s">
        <v>62</v>
      </c>
      <c r="C43" s="63"/>
      <c r="D43" s="61">
        <v>0</v>
      </c>
      <c r="E43" s="62"/>
      <c r="G43" s="16" t="s">
        <v>74</v>
      </c>
      <c r="H43" s="17"/>
      <c r="I43" s="10">
        <f>K35</f>
        <v>5992.368333687586</v>
      </c>
      <c r="J43" s="17" t="s">
        <v>55</v>
      </c>
      <c r="K43" s="18"/>
    </row>
    <row r="44" spans="1:11" ht="16.5" customHeight="1">
      <c r="A44" s="41">
        <v>10</v>
      </c>
      <c r="B44" s="63" t="s">
        <v>63</v>
      </c>
      <c r="C44" s="63"/>
      <c r="D44" s="61">
        <v>10</v>
      </c>
      <c r="E44" s="62"/>
      <c r="G44" s="16"/>
      <c r="H44" s="17"/>
      <c r="I44" s="17"/>
      <c r="J44" s="17"/>
      <c r="K44" s="18"/>
    </row>
    <row r="45" spans="1:11" ht="16.5" customHeight="1">
      <c r="A45" s="41">
        <v>0</v>
      </c>
      <c r="B45" s="63" t="s">
        <v>64</v>
      </c>
      <c r="C45" s="63"/>
      <c r="D45" s="61">
        <v>0</v>
      </c>
      <c r="E45" s="62"/>
      <c r="G45" s="16" t="s">
        <v>76</v>
      </c>
      <c r="H45" s="17"/>
      <c r="I45" s="32">
        <f>D48</f>
        <v>0</v>
      </c>
      <c r="J45" s="17" t="s">
        <v>66</v>
      </c>
      <c r="K45" s="18"/>
    </row>
    <row r="46" spans="1:11" ht="16.5" customHeight="1">
      <c r="A46" s="41">
        <v>11.2</v>
      </c>
      <c r="B46" s="63" t="s">
        <v>65</v>
      </c>
      <c r="C46" s="63"/>
      <c r="D46" s="61">
        <v>11.2</v>
      </c>
      <c r="E46" s="62"/>
      <c r="G46" s="16"/>
      <c r="H46" s="17"/>
      <c r="I46" s="17"/>
      <c r="J46" s="17"/>
      <c r="K46" s="18"/>
    </row>
    <row r="47" spans="1:11" ht="16.5" customHeight="1">
      <c r="A47" s="34">
        <f>SUM(A39:A46)</f>
        <v>1763.93</v>
      </c>
      <c r="B47" s="64" t="s">
        <v>81</v>
      </c>
      <c r="C47" s="64"/>
      <c r="D47" s="57">
        <f>SUM(D39:E46)</f>
        <v>1763.93</v>
      </c>
      <c r="E47" s="58"/>
      <c r="G47" s="21" t="s">
        <v>77</v>
      </c>
      <c r="H47" s="14"/>
      <c r="I47" s="59">
        <f>I43-I41+I45</f>
        <v>4191.242332537593</v>
      </c>
      <c r="J47" s="60"/>
      <c r="K47" s="15"/>
    </row>
    <row r="48" spans="1:11" ht="16.5" customHeight="1">
      <c r="A48" s="16" t="s">
        <v>67</v>
      </c>
      <c r="B48" s="17"/>
      <c r="C48" s="26" t="s">
        <v>66</v>
      </c>
      <c r="D48" s="59">
        <f>A47-D47</f>
        <v>0</v>
      </c>
      <c r="E48" s="58"/>
      <c r="G48" s="16" t="s">
        <v>78</v>
      </c>
      <c r="H48" s="17"/>
      <c r="I48" s="17"/>
      <c r="J48" s="38"/>
      <c r="K48" s="18"/>
    </row>
    <row r="49" spans="1:11" ht="16.5" customHeight="1">
      <c r="A49" s="21" t="s">
        <v>68</v>
      </c>
      <c r="B49" s="14"/>
      <c r="C49" s="14"/>
      <c r="D49" s="57">
        <f>E35-A47</f>
        <v>37.19600114999207</v>
      </c>
      <c r="E49" s="58"/>
      <c r="G49" s="16" t="s">
        <v>79</v>
      </c>
      <c r="H49" s="17"/>
      <c r="I49" s="17"/>
      <c r="J49" s="14"/>
      <c r="K49" s="18"/>
    </row>
    <row r="50" spans="1:11" ht="16.5" customHeight="1">
      <c r="A50" s="21" t="s">
        <v>69</v>
      </c>
      <c r="B50" s="14"/>
      <c r="C50" s="14"/>
      <c r="D50" s="57"/>
      <c r="E50" s="58"/>
      <c r="G50" s="4" t="s">
        <v>80</v>
      </c>
      <c r="H50" s="10"/>
      <c r="I50" s="10"/>
      <c r="J50" s="10"/>
      <c r="K50" s="5"/>
    </row>
  </sheetData>
  <mergeCells count="45">
    <mergeCell ref="C13:D13"/>
    <mergeCell ref="C14:D14"/>
    <mergeCell ref="C15:D15"/>
    <mergeCell ref="C16:D16"/>
    <mergeCell ref="I13:J13"/>
    <mergeCell ref="I14:J14"/>
    <mergeCell ref="I15:J15"/>
    <mergeCell ref="I16:J16"/>
    <mergeCell ref="G8:K8"/>
    <mergeCell ref="G9:I9"/>
    <mergeCell ref="J9:K9"/>
    <mergeCell ref="B12:E12"/>
    <mergeCell ref="H12:K12"/>
    <mergeCell ref="G23:H24"/>
    <mergeCell ref="A18:K18"/>
    <mergeCell ref="G19:H20"/>
    <mergeCell ref="A19:B20"/>
    <mergeCell ref="A23:B24"/>
    <mergeCell ref="A28:G28"/>
    <mergeCell ref="A37:E37"/>
    <mergeCell ref="B38:C38"/>
    <mergeCell ref="B39:C39"/>
    <mergeCell ref="G37:K37"/>
    <mergeCell ref="D38:E38"/>
    <mergeCell ref="D39:E39"/>
    <mergeCell ref="B46:C46"/>
    <mergeCell ref="B47:C47"/>
    <mergeCell ref="B40:C40"/>
    <mergeCell ref="B41:C41"/>
    <mergeCell ref="B42:C42"/>
    <mergeCell ref="B43:C43"/>
    <mergeCell ref="D42:E42"/>
    <mergeCell ref="D43:E43"/>
    <mergeCell ref="B44:C44"/>
    <mergeCell ref="B45:C45"/>
    <mergeCell ref="D50:E50"/>
    <mergeCell ref="I47:J47"/>
    <mergeCell ref="D40:E40"/>
    <mergeCell ref="D48:E48"/>
    <mergeCell ref="D49:E49"/>
    <mergeCell ref="D44:E44"/>
    <mergeCell ref="D45:E45"/>
    <mergeCell ref="D46:E46"/>
    <mergeCell ref="D47:E47"/>
    <mergeCell ref="D41:E4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50"/>
  <sheetViews>
    <sheetView zoomScale="70" zoomScaleNormal="70" zoomScaleSheetLayoutView="25" workbookViewId="0" topLeftCell="A8">
      <selection activeCell="D47" sqref="D47:E47"/>
    </sheetView>
  </sheetViews>
  <sheetFormatPr defaultColWidth="8.88671875" defaultRowHeight="15"/>
  <cols>
    <col min="1" max="5" width="9.4453125" style="1" customWidth="1"/>
    <col min="6" max="6" width="0.9921875" style="1" customWidth="1"/>
    <col min="7" max="11" width="9.4453125" style="1" customWidth="1"/>
    <col min="12" max="16384" width="8.77734375" style="1" customWidth="1"/>
  </cols>
  <sheetData>
    <row r="1" ht="16.5" customHeight="1"/>
    <row r="2" ht="16.5" customHeight="1"/>
    <row r="3" ht="16.5" customHeight="1"/>
    <row r="4" spans="1:11" ht="16.5" customHeight="1">
      <c r="A4" s="2" t="s">
        <v>0</v>
      </c>
      <c r="B4" s="3"/>
      <c r="C4" s="6" t="s">
        <v>1</v>
      </c>
      <c r="D4" s="2" t="s">
        <v>2</v>
      </c>
      <c r="E4" s="3"/>
      <c r="F4" s="8"/>
      <c r="G4" s="9" t="s">
        <v>3</v>
      </c>
      <c r="H4" s="3"/>
      <c r="I4" s="2" t="s">
        <v>4</v>
      </c>
      <c r="J4" s="11"/>
      <c r="K4" s="3"/>
    </row>
    <row r="5" spans="1:11" ht="16.5" customHeight="1">
      <c r="A5" s="4" t="s">
        <v>5</v>
      </c>
      <c r="B5" s="5"/>
      <c r="C5" s="7" t="s">
        <v>6</v>
      </c>
      <c r="D5" s="4">
        <v>4448</v>
      </c>
      <c r="E5" s="5"/>
      <c r="F5" s="4"/>
      <c r="G5" s="10">
        <v>2999</v>
      </c>
      <c r="H5" s="5"/>
      <c r="I5" s="4" t="s">
        <v>7</v>
      </c>
      <c r="J5" s="10"/>
      <c r="K5" s="5"/>
    </row>
    <row r="6" spans="1:11" ht="16.5" customHeight="1">
      <c r="A6" s="2" t="s">
        <v>8</v>
      </c>
      <c r="B6" s="3"/>
      <c r="C6" s="2" t="s">
        <v>9</v>
      </c>
      <c r="D6" s="3"/>
      <c r="E6" s="2" t="s">
        <v>10</v>
      </c>
      <c r="F6" s="11"/>
      <c r="G6" s="3"/>
      <c r="H6" s="2" t="s">
        <v>11</v>
      </c>
      <c r="I6" s="3"/>
      <c r="J6" s="2" t="s">
        <v>15</v>
      </c>
      <c r="K6" s="3"/>
    </row>
    <row r="7" spans="1:11" ht="16.5" customHeight="1">
      <c r="A7" s="4" t="s">
        <v>85</v>
      </c>
      <c r="B7" s="5"/>
      <c r="C7" s="4" t="s">
        <v>14</v>
      </c>
      <c r="D7" s="5"/>
      <c r="E7" s="4" t="s">
        <v>86</v>
      </c>
      <c r="F7" s="10"/>
      <c r="G7" s="5"/>
      <c r="H7" s="4"/>
      <c r="I7" s="5"/>
      <c r="J7" s="4"/>
      <c r="K7" s="5"/>
    </row>
    <row r="8" spans="1:11" ht="16.5" customHeight="1">
      <c r="A8" s="8" t="s">
        <v>82</v>
      </c>
      <c r="B8" s="11"/>
      <c r="C8" s="11"/>
      <c r="D8" s="11"/>
      <c r="E8" s="11"/>
      <c r="F8" s="3"/>
      <c r="G8" s="73" t="s">
        <v>16</v>
      </c>
      <c r="H8" s="74"/>
      <c r="I8" s="74"/>
      <c r="J8" s="74"/>
      <c r="K8" s="75"/>
    </row>
    <row r="9" spans="1:11" ht="16.5" customHeight="1">
      <c r="A9" s="42"/>
      <c r="B9" s="17"/>
      <c r="C9" s="17"/>
      <c r="D9" s="17"/>
      <c r="E9" s="17"/>
      <c r="F9" s="18"/>
      <c r="G9" s="51" t="s">
        <v>17</v>
      </c>
      <c r="H9" s="52"/>
      <c r="I9" s="53"/>
      <c r="J9" s="51" t="s">
        <v>18</v>
      </c>
      <c r="K9" s="53"/>
    </row>
    <row r="10" spans="1:11" ht="16.5" customHeight="1">
      <c r="A10" s="16"/>
      <c r="B10" s="17"/>
      <c r="C10" s="17"/>
      <c r="D10" s="17"/>
      <c r="E10" s="17"/>
      <c r="F10" s="18"/>
      <c r="G10" s="4"/>
      <c r="H10" s="10"/>
      <c r="I10" s="5"/>
      <c r="J10" s="4"/>
      <c r="K10" s="5"/>
    </row>
    <row r="11" spans="1:11" ht="16.5" customHeight="1">
      <c r="A11" s="4"/>
      <c r="B11" s="10"/>
      <c r="C11" s="10"/>
      <c r="D11" s="10"/>
      <c r="E11" s="10"/>
      <c r="F11" s="5"/>
      <c r="G11" s="13" t="s">
        <v>19</v>
      </c>
      <c r="H11" s="14"/>
      <c r="I11" s="15"/>
      <c r="J11" s="13" t="s">
        <v>20</v>
      </c>
      <c r="K11" s="15"/>
    </row>
    <row r="12" spans="1:11" ht="16.5" customHeight="1">
      <c r="A12" s="19"/>
      <c r="B12" s="74" t="s">
        <v>24</v>
      </c>
      <c r="C12" s="74"/>
      <c r="D12" s="74"/>
      <c r="E12" s="75"/>
      <c r="G12" s="19"/>
      <c r="H12" s="73" t="s">
        <v>25</v>
      </c>
      <c r="I12" s="74"/>
      <c r="J12" s="74"/>
      <c r="K12" s="75"/>
    </row>
    <row r="13" spans="1:11" ht="16.5" customHeight="1">
      <c r="A13" s="4"/>
      <c r="B13" s="28" t="s">
        <v>26</v>
      </c>
      <c r="C13" s="65" t="s">
        <v>27</v>
      </c>
      <c r="D13" s="66" t="s">
        <v>27</v>
      </c>
      <c r="E13" s="28" t="s">
        <v>28</v>
      </c>
      <c r="G13" s="4"/>
      <c r="H13" s="28" t="s">
        <v>26</v>
      </c>
      <c r="I13" s="65" t="s">
        <v>27</v>
      </c>
      <c r="J13" s="66"/>
      <c r="K13" s="28" t="s">
        <v>28</v>
      </c>
    </row>
    <row r="14" spans="1:11" ht="16.5" customHeight="1">
      <c r="A14" s="20" t="s">
        <v>21</v>
      </c>
      <c r="B14" s="33">
        <v>550</v>
      </c>
      <c r="C14" s="61">
        <v>563</v>
      </c>
      <c r="D14" s="62"/>
      <c r="E14" s="33">
        <v>551</v>
      </c>
      <c r="G14" s="20" t="s">
        <v>21</v>
      </c>
      <c r="H14" s="33">
        <v>0</v>
      </c>
      <c r="I14" s="61">
        <v>0</v>
      </c>
      <c r="J14" s="62"/>
      <c r="K14" s="33">
        <v>0</v>
      </c>
    </row>
    <row r="15" spans="1:11" ht="16.5" customHeight="1">
      <c r="A15" s="20" t="s">
        <v>22</v>
      </c>
      <c r="B15" s="33">
        <v>552</v>
      </c>
      <c r="C15" s="61">
        <v>563</v>
      </c>
      <c r="D15" s="62"/>
      <c r="E15" s="33">
        <v>567</v>
      </c>
      <c r="G15" s="20" t="s">
        <v>22</v>
      </c>
      <c r="H15" s="33">
        <v>0</v>
      </c>
      <c r="I15" s="61">
        <v>0</v>
      </c>
      <c r="J15" s="62"/>
      <c r="K15" s="33">
        <v>0</v>
      </c>
    </row>
    <row r="16" spans="1:11" ht="16.5" customHeight="1">
      <c r="A16" s="20" t="s">
        <v>23</v>
      </c>
      <c r="B16" s="35">
        <f>(B14+B15)/2</f>
        <v>551</v>
      </c>
      <c r="C16" s="57">
        <f>(C14+C15)/2</f>
        <v>563</v>
      </c>
      <c r="D16" s="58"/>
      <c r="E16" s="35">
        <f>(E14+E15)/2</f>
        <v>559</v>
      </c>
      <c r="G16" s="20" t="s">
        <v>23</v>
      </c>
      <c r="H16" s="35">
        <f>(H14+H15)/2</f>
        <v>0</v>
      </c>
      <c r="I16" s="57">
        <f>(I14+I15)/2</f>
        <v>0</v>
      </c>
      <c r="J16" s="58"/>
      <c r="K16" s="35">
        <f>(K14+K15)/2</f>
        <v>0</v>
      </c>
    </row>
    <row r="17" ht="4.5" customHeight="1"/>
    <row r="18" spans="1:11" ht="16.5" customHeight="1">
      <c r="A18" s="65" t="s">
        <v>30</v>
      </c>
      <c r="B18" s="60"/>
      <c r="C18" s="60"/>
      <c r="D18" s="60"/>
      <c r="E18" s="60"/>
      <c r="F18" s="60"/>
      <c r="G18" s="60"/>
      <c r="H18" s="60"/>
      <c r="I18" s="60"/>
      <c r="J18" s="60"/>
      <c r="K18" s="66"/>
    </row>
    <row r="19" spans="1:11" ht="16.5" customHeight="1">
      <c r="A19" s="69" t="s">
        <v>29</v>
      </c>
      <c r="B19" s="70"/>
      <c r="C19" s="29" t="s">
        <v>26</v>
      </c>
      <c r="D19" s="29" t="s">
        <v>27</v>
      </c>
      <c r="E19" s="29" t="s">
        <v>28</v>
      </c>
      <c r="F19" s="12"/>
      <c r="G19" s="69" t="s">
        <v>29</v>
      </c>
      <c r="H19" s="70"/>
      <c r="I19" s="29" t="s">
        <v>26</v>
      </c>
      <c r="J19" s="29" t="s">
        <v>27</v>
      </c>
      <c r="K19" s="29" t="s">
        <v>28</v>
      </c>
    </row>
    <row r="20" spans="1:11" ht="16.5" customHeight="1">
      <c r="A20" s="71"/>
      <c r="B20" s="72"/>
      <c r="C20" s="33">
        <v>-2.4</v>
      </c>
      <c r="D20" s="33">
        <v>-2.1</v>
      </c>
      <c r="E20" s="33">
        <v>-1</v>
      </c>
      <c r="F20" s="12"/>
      <c r="G20" s="71"/>
      <c r="H20" s="72"/>
      <c r="I20" s="33">
        <v>0</v>
      </c>
      <c r="J20" s="33">
        <v>0</v>
      </c>
      <c r="K20" s="33">
        <v>0</v>
      </c>
    </row>
    <row r="21" spans="1:11" ht="16.5" customHeight="1">
      <c r="A21" s="8"/>
      <c r="B21" s="3"/>
      <c r="C21" s="28" t="s">
        <v>31</v>
      </c>
      <c r="D21" s="28" t="s">
        <v>32</v>
      </c>
      <c r="E21" s="28" t="s">
        <v>33</v>
      </c>
      <c r="F21" s="12"/>
      <c r="G21" s="22"/>
      <c r="H21" s="23"/>
      <c r="I21" s="28" t="s">
        <v>31</v>
      </c>
      <c r="J21" s="28" t="s">
        <v>32</v>
      </c>
      <c r="K21" s="28" t="s">
        <v>33</v>
      </c>
    </row>
    <row r="22" spans="1:11" ht="16.5" customHeight="1">
      <c r="A22" s="4"/>
      <c r="B22" s="5"/>
      <c r="C22" s="35">
        <f>C16-B16</f>
        <v>12</v>
      </c>
      <c r="D22" s="35">
        <f>I28+C20-D20</f>
        <v>95.21999999999998</v>
      </c>
      <c r="E22" s="36">
        <f>C22/D22/100</f>
        <v>0.0012602394454946442</v>
      </c>
      <c r="F22" s="12"/>
      <c r="G22" s="24"/>
      <c r="H22" s="25"/>
      <c r="I22" s="35">
        <f>I16-H16</f>
        <v>0</v>
      </c>
      <c r="J22" s="35">
        <f>I28+I20-J20</f>
        <v>95.52</v>
      </c>
      <c r="K22" s="36">
        <f>I22/J22/100</f>
        <v>0</v>
      </c>
    </row>
    <row r="23" spans="1:11" ht="16.5" customHeight="1">
      <c r="A23" s="67" t="s">
        <v>34</v>
      </c>
      <c r="B23" s="68"/>
      <c r="C23" s="28" t="s">
        <v>26</v>
      </c>
      <c r="D23" s="28" t="s">
        <v>27</v>
      </c>
      <c r="E23" s="28" t="s">
        <v>28</v>
      </c>
      <c r="F23" s="12"/>
      <c r="G23" s="67" t="s">
        <v>34</v>
      </c>
      <c r="H23" s="68"/>
      <c r="I23" s="28" t="s">
        <v>26</v>
      </c>
      <c r="J23" s="28" t="s">
        <v>27</v>
      </c>
      <c r="K23" s="28" t="s">
        <v>28</v>
      </c>
    </row>
    <row r="24" spans="1:11" ht="16.5" customHeight="1">
      <c r="A24" s="71"/>
      <c r="B24" s="72"/>
      <c r="C24" s="35">
        <f>C20*E22*100+B16</f>
        <v>550.6975425330813</v>
      </c>
      <c r="D24" s="35">
        <f>D20*E22*100+C16</f>
        <v>562.7353497164461</v>
      </c>
      <c r="E24" s="35">
        <f>E20*E22*100+E16</f>
        <v>558.8739760554505</v>
      </c>
      <c r="F24" s="12"/>
      <c r="G24" s="69"/>
      <c r="H24" s="70"/>
      <c r="I24" s="35">
        <f>I20*K22*100+H16</f>
        <v>0</v>
      </c>
      <c r="J24" s="35">
        <f>J20*K22*100+I16</f>
        <v>0</v>
      </c>
      <c r="K24" s="35">
        <f>K20*K22*100+K16</f>
        <v>0</v>
      </c>
    </row>
    <row r="25" spans="1:11" ht="16.5" customHeight="1">
      <c r="A25" s="21" t="s">
        <v>87</v>
      </c>
      <c r="B25" s="14"/>
      <c r="C25" s="14"/>
      <c r="D25" s="15"/>
      <c r="E25" s="35">
        <f>(C24+D24+6*E24)/8</f>
        <v>558.3345935727789</v>
      </c>
      <c r="G25" s="21" t="s">
        <v>36</v>
      </c>
      <c r="H25" s="14"/>
      <c r="I25" s="14"/>
      <c r="J25" s="15"/>
      <c r="K25" s="35">
        <f>(I24+J24+6*K24)/8-1.4</f>
        <v>-1.4</v>
      </c>
    </row>
    <row r="26" spans="1:11" ht="16.5" customHeight="1">
      <c r="A26" s="21" t="s">
        <v>37</v>
      </c>
      <c r="B26" s="14"/>
      <c r="C26" s="14"/>
      <c r="D26" s="15"/>
      <c r="E26" s="39">
        <v>5984.884</v>
      </c>
      <c r="G26" s="4" t="s">
        <v>37</v>
      </c>
      <c r="H26" s="10"/>
      <c r="I26" s="10"/>
      <c r="J26" s="5"/>
      <c r="K26" s="39">
        <v>0</v>
      </c>
    </row>
    <row r="27" ht="6" customHeight="1"/>
    <row r="28" spans="1:11" ht="16.5" customHeight="1">
      <c r="A28" s="65" t="s">
        <v>38</v>
      </c>
      <c r="B28" s="60"/>
      <c r="C28" s="60"/>
      <c r="D28" s="60"/>
      <c r="E28" s="60"/>
      <c r="F28" s="60"/>
      <c r="G28" s="60"/>
      <c r="H28" s="27" t="s">
        <v>39</v>
      </c>
      <c r="I28" s="40">
        <v>95.52</v>
      </c>
      <c r="J28" s="14"/>
      <c r="K28" s="15"/>
    </row>
    <row r="29" spans="1:11" s="12" customFormat="1" ht="16.5" customHeight="1">
      <c r="A29" s="28" t="s">
        <v>40</v>
      </c>
      <c r="B29" s="28" t="s">
        <v>41</v>
      </c>
      <c r="C29" s="28" t="s">
        <v>42</v>
      </c>
      <c r="D29" s="28" t="s">
        <v>43</v>
      </c>
      <c r="E29" s="28" t="s">
        <v>44</v>
      </c>
      <c r="F29" s="30"/>
      <c r="G29" s="28" t="s">
        <v>40</v>
      </c>
      <c r="H29" s="28" t="s">
        <v>41</v>
      </c>
      <c r="I29" s="28" t="s">
        <v>42</v>
      </c>
      <c r="J29" s="28" t="s">
        <v>43</v>
      </c>
      <c r="K29" s="28" t="s">
        <v>44</v>
      </c>
    </row>
    <row r="30" spans="1:11" ht="16.5" customHeight="1">
      <c r="A30" s="39">
        <v>11.861</v>
      </c>
      <c r="B30" s="39">
        <v>2.91</v>
      </c>
      <c r="C30" s="34">
        <f>D24-C24</f>
        <v>12.037807183364748</v>
      </c>
      <c r="D30" s="39">
        <v>88.88</v>
      </c>
      <c r="E30" s="39">
        <v>83.36</v>
      </c>
      <c r="F30" s="31"/>
      <c r="G30" s="39">
        <v>0</v>
      </c>
      <c r="H30" s="39">
        <v>0</v>
      </c>
      <c r="I30" s="34">
        <f>J24-I24</f>
        <v>0</v>
      </c>
      <c r="J30" s="39">
        <v>0</v>
      </c>
      <c r="K30" s="39">
        <v>0</v>
      </c>
    </row>
    <row r="31" spans="1:11" ht="16.5" customHeight="1">
      <c r="A31" s="21" t="s">
        <v>45</v>
      </c>
      <c r="B31" s="14"/>
      <c r="C31" s="14"/>
      <c r="D31" s="15"/>
      <c r="E31" s="37">
        <f>A30*B30*C30/I28</f>
        <v>4.349780718336452</v>
      </c>
      <c r="F31" s="31"/>
      <c r="G31" s="21" t="s">
        <v>45</v>
      </c>
      <c r="H31" s="14"/>
      <c r="I31" s="14"/>
      <c r="J31" s="15"/>
      <c r="K31" s="37">
        <f>G30*H30*I30/I28</f>
        <v>0</v>
      </c>
    </row>
    <row r="32" spans="1:11" ht="16.5" customHeight="1">
      <c r="A32" s="21" t="s">
        <v>46</v>
      </c>
      <c r="B32" s="14"/>
      <c r="C32" s="14"/>
      <c r="D32" s="15"/>
      <c r="E32" s="37">
        <f>C30*C30*0.005*(D30-E30)/I28</f>
        <v>0.041870633681268345</v>
      </c>
      <c r="F32" s="31"/>
      <c r="G32" s="21" t="s">
        <v>46</v>
      </c>
      <c r="H32" s="14"/>
      <c r="I32" s="14"/>
      <c r="J32" s="15"/>
      <c r="K32" s="37">
        <f>I30*I30*0.005*(J30-K30)/I28</f>
        <v>0</v>
      </c>
    </row>
    <row r="33" spans="1:11" ht="16.5" customHeight="1">
      <c r="A33" s="21" t="s">
        <v>47</v>
      </c>
      <c r="B33" s="14"/>
      <c r="C33" s="14"/>
      <c r="D33" s="15" t="s">
        <v>48</v>
      </c>
      <c r="E33" s="37">
        <f>E26+E31+E32</f>
        <v>5989.275651352018</v>
      </c>
      <c r="F33" s="31"/>
      <c r="G33" s="21" t="s">
        <v>47</v>
      </c>
      <c r="H33" s="14"/>
      <c r="I33" s="14"/>
      <c r="J33" s="15" t="s">
        <v>53</v>
      </c>
      <c r="K33" s="37">
        <f>K26+K31+K32</f>
        <v>0</v>
      </c>
    </row>
    <row r="34" spans="1:11" ht="16.5" customHeight="1">
      <c r="A34" s="21" t="s">
        <v>49</v>
      </c>
      <c r="B34" s="14"/>
      <c r="C34" s="14"/>
      <c r="D34" s="15" t="s">
        <v>50</v>
      </c>
      <c r="E34" s="39">
        <v>1.02</v>
      </c>
      <c r="F34" s="31"/>
      <c r="G34" s="21" t="s">
        <v>49</v>
      </c>
      <c r="H34" s="14"/>
      <c r="I34" s="14"/>
      <c r="J34" s="15" t="s">
        <v>54</v>
      </c>
      <c r="K34" s="39">
        <v>0</v>
      </c>
    </row>
    <row r="35" spans="1:11" ht="16.5" customHeight="1">
      <c r="A35" s="21" t="s">
        <v>51</v>
      </c>
      <c r="B35" s="14"/>
      <c r="C35" s="14"/>
      <c r="D35" s="15" t="s">
        <v>52</v>
      </c>
      <c r="E35" s="20">
        <f>E33*E34/1.025</f>
        <v>5960.059672564936</v>
      </c>
      <c r="F35" s="7"/>
      <c r="G35" s="21" t="s">
        <v>84</v>
      </c>
      <c r="H35" s="14"/>
      <c r="I35" s="14"/>
      <c r="J35" s="15" t="s">
        <v>55</v>
      </c>
      <c r="K35" s="20">
        <f>K33*K34/1.025</f>
        <v>0</v>
      </c>
    </row>
    <row r="36" ht="6" customHeight="1"/>
    <row r="37" spans="1:11" ht="16.5" customHeight="1">
      <c r="A37" s="65" t="s">
        <v>56</v>
      </c>
      <c r="B37" s="60"/>
      <c r="C37" s="60"/>
      <c r="D37" s="60"/>
      <c r="E37" s="66"/>
      <c r="G37" s="65" t="s">
        <v>71</v>
      </c>
      <c r="H37" s="60"/>
      <c r="I37" s="60"/>
      <c r="J37" s="60"/>
      <c r="K37" s="66"/>
    </row>
    <row r="38" spans="1:11" ht="16.5" customHeight="1">
      <c r="A38" s="28" t="s">
        <v>57</v>
      </c>
      <c r="B38" s="63" t="s">
        <v>70</v>
      </c>
      <c r="C38" s="63"/>
      <c r="D38" s="65" t="s">
        <v>83</v>
      </c>
      <c r="E38" s="66"/>
      <c r="G38" s="16" t="s">
        <v>72</v>
      </c>
      <c r="H38" s="17"/>
      <c r="I38" s="17"/>
      <c r="J38" s="14"/>
      <c r="K38" s="18"/>
    </row>
    <row r="39" spans="1:11" ht="16.5" customHeight="1">
      <c r="A39" s="41">
        <v>1651.63</v>
      </c>
      <c r="B39" s="63" t="s">
        <v>58</v>
      </c>
      <c r="C39" s="63"/>
      <c r="D39" s="61">
        <v>0</v>
      </c>
      <c r="E39" s="62"/>
      <c r="G39" s="16" t="s">
        <v>73</v>
      </c>
      <c r="H39" s="17"/>
      <c r="I39" s="17"/>
      <c r="J39" s="14"/>
      <c r="K39" s="18"/>
    </row>
    <row r="40" spans="1:11" ht="16.5" customHeight="1">
      <c r="A40" s="41">
        <v>56.906</v>
      </c>
      <c r="B40" s="63" t="s">
        <v>59</v>
      </c>
      <c r="C40" s="63"/>
      <c r="D40" s="61">
        <v>0</v>
      </c>
      <c r="E40" s="62"/>
      <c r="G40" s="16"/>
      <c r="H40" s="17"/>
      <c r="I40" s="17"/>
      <c r="J40" s="17"/>
      <c r="K40" s="18"/>
    </row>
    <row r="41" spans="1:11" ht="16.5" customHeight="1">
      <c r="A41" s="41">
        <v>0</v>
      </c>
      <c r="B41" s="63" t="s">
        <v>60</v>
      </c>
      <c r="C41" s="63"/>
      <c r="D41" s="61">
        <v>0</v>
      </c>
      <c r="E41" s="62"/>
      <c r="G41" s="16" t="s">
        <v>75</v>
      </c>
      <c r="H41" s="17"/>
      <c r="I41" s="10">
        <f>E35</f>
        <v>5960.059672564936</v>
      </c>
      <c r="J41" s="17" t="s">
        <v>52</v>
      </c>
      <c r="K41" s="18"/>
    </row>
    <row r="42" spans="1:11" ht="16.5" customHeight="1">
      <c r="A42" s="41">
        <v>151.4</v>
      </c>
      <c r="B42" s="63" t="s">
        <v>61</v>
      </c>
      <c r="C42" s="63"/>
      <c r="D42" s="61">
        <v>0</v>
      </c>
      <c r="E42" s="62"/>
      <c r="G42" s="16"/>
      <c r="H42" s="17"/>
      <c r="I42" s="17"/>
      <c r="J42" s="17"/>
      <c r="K42" s="18"/>
    </row>
    <row r="43" spans="1:11" ht="16.5" customHeight="1">
      <c r="A43" s="41">
        <v>0</v>
      </c>
      <c r="B43" s="63" t="s">
        <v>62</v>
      </c>
      <c r="C43" s="63"/>
      <c r="D43" s="61">
        <v>0</v>
      </c>
      <c r="E43" s="62"/>
      <c r="G43" s="16" t="s">
        <v>74</v>
      </c>
      <c r="H43" s="17"/>
      <c r="I43" s="10">
        <f>K35</f>
        <v>0</v>
      </c>
      <c r="J43" s="17" t="s">
        <v>55</v>
      </c>
      <c r="K43" s="18"/>
    </row>
    <row r="44" spans="1:11" ht="16.5" customHeight="1">
      <c r="A44" s="41">
        <v>0</v>
      </c>
      <c r="B44" s="63" t="s">
        <v>63</v>
      </c>
      <c r="C44" s="63"/>
      <c r="D44" s="61">
        <v>0</v>
      </c>
      <c r="E44" s="62"/>
      <c r="G44" s="16"/>
      <c r="H44" s="17"/>
      <c r="I44" s="17"/>
      <c r="J44" s="17"/>
      <c r="K44" s="18"/>
    </row>
    <row r="45" spans="1:11" ht="16.5" customHeight="1">
      <c r="A45" s="41">
        <v>0</v>
      </c>
      <c r="B45" s="63" t="s">
        <v>64</v>
      </c>
      <c r="C45" s="63"/>
      <c r="D45" s="61">
        <v>0</v>
      </c>
      <c r="E45" s="62"/>
      <c r="G45" s="16" t="s">
        <v>76</v>
      </c>
      <c r="H45" s="17"/>
      <c r="I45" s="32">
        <f>D48</f>
        <v>1859.9360000000001</v>
      </c>
      <c r="J45" s="17" t="s">
        <v>66</v>
      </c>
      <c r="K45" s="18"/>
    </row>
    <row r="46" spans="1:11" ht="16.5" customHeight="1">
      <c r="A46" s="41">
        <v>0</v>
      </c>
      <c r="B46" s="63" t="s">
        <v>65</v>
      </c>
      <c r="C46" s="63"/>
      <c r="D46" s="61">
        <v>0</v>
      </c>
      <c r="E46" s="62"/>
      <c r="G46" s="16"/>
      <c r="H46" s="17"/>
      <c r="I46" s="17"/>
      <c r="J46" s="17"/>
      <c r="K46" s="18"/>
    </row>
    <row r="47" spans="1:11" ht="16.5" customHeight="1">
      <c r="A47" s="34">
        <f>SUM(A39:A46)</f>
        <v>1859.9360000000001</v>
      </c>
      <c r="B47" s="64" t="s">
        <v>81</v>
      </c>
      <c r="C47" s="64"/>
      <c r="D47" s="57">
        <f>SUM(D39:E46)</f>
        <v>0</v>
      </c>
      <c r="E47" s="58"/>
      <c r="G47" s="21" t="s">
        <v>77</v>
      </c>
      <c r="H47" s="14"/>
      <c r="I47" s="59">
        <f>I43-I41+I45</f>
        <v>-4100.123672564936</v>
      </c>
      <c r="J47" s="60"/>
      <c r="K47" s="15"/>
    </row>
    <row r="48" spans="1:11" ht="16.5" customHeight="1">
      <c r="A48" s="16" t="s">
        <v>67</v>
      </c>
      <c r="B48" s="17"/>
      <c r="C48" s="26" t="s">
        <v>66</v>
      </c>
      <c r="D48" s="59">
        <f>A47-D47</f>
        <v>1859.9360000000001</v>
      </c>
      <c r="E48" s="58"/>
      <c r="G48" s="16" t="s">
        <v>78</v>
      </c>
      <c r="H48" s="17"/>
      <c r="I48" s="17"/>
      <c r="J48" s="38"/>
      <c r="K48" s="18"/>
    </row>
    <row r="49" spans="1:11" ht="16.5" customHeight="1">
      <c r="A49" s="21" t="s">
        <v>68</v>
      </c>
      <c r="B49" s="14"/>
      <c r="C49" s="14"/>
      <c r="D49" s="57">
        <f>E35-A47</f>
        <v>4100.123672564936</v>
      </c>
      <c r="E49" s="58"/>
      <c r="G49" s="16" t="s">
        <v>79</v>
      </c>
      <c r="H49" s="17"/>
      <c r="I49" s="17"/>
      <c r="J49" s="14"/>
      <c r="K49" s="18"/>
    </row>
    <row r="50" spans="1:11" ht="16.5" customHeight="1">
      <c r="A50" s="21" t="s">
        <v>69</v>
      </c>
      <c r="B50" s="14"/>
      <c r="C50" s="14"/>
      <c r="D50" s="57"/>
      <c r="E50" s="58"/>
      <c r="G50" s="4" t="s">
        <v>80</v>
      </c>
      <c r="H50" s="10"/>
      <c r="I50" s="10"/>
      <c r="J50" s="10"/>
      <c r="K50" s="5"/>
    </row>
  </sheetData>
  <mergeCells count="45">
    <mergeCell ref="D50:E50"/>
    <mergeCell ref="I47:J47"/>
    <mergeCell ref="D40:E40"/>
    <mergeCell ref="D48:E48"/>
    <mergeCell ref="D49:E49"/>
    <mergeCell ref="D44:E44"/>
    <mergeCell ref="D45:E45"/>
    <mergeCell ref="D46:E46"/>
    <mergeCell ref="D47:E47"/>
    <mergeCell ref="D41:E41"/>
    <mergeCell ref="D42:E42"/>
    <mergeCell ref="D43:E43"/>
    <mergeCell ref="B44:C44"/>
    <mergeCell ref="B45:C45"/>
    <mergeCell ref="B46:C46"/>
    <mergeCell ref="B47:C47"/>
    <mergeCell ref="B40:C40"/>
    <mergeCell ref="B41:C41"/>
    <mergeCell ref="B42:C42"/>
    <mergeCell ref="B43:C43"/>
    <mergeCell ref="A28:G28"/>
    <mergeCell ref="A37:E37"/>
    <mergeCell ref="B38:C38"/>
    <mergeCell ref="B39:C39"/>
    <mergeCell ref="G37:K37"/>
    <mergeCell ref="D38:E38"/>
    <mergeCell ref="D39:E39"/>
    <mergeCell ref="G23:H24"/>
    <mergeCell ref="A18:K18"/>
    <mergeCell ref="G19:H20"/>
    <mergeCell ref="A19:B20"/>
    <mergeCell ref="A23:B24"/>
    <mergeCell ref="G8:K8"/>
    <mergeCell ref="G9:I9"/>
    <mergeCell ref="J9:K9"/>
    <mergeCell ref="B12:E12"/>
    <mergeCell ref="H12:K12"/>
    <mergeCell ref="I13:J13"/>
    <mergeCell ref="I14:J14"/>
    <mergeCell ref="I15:J15"/>
    <mergeCell ref="I16:J16"/>
    <mergeCell ref="C13:D13"/>
    <mergeCell ref="C14:D14"/>
    <mergeCell ref="C15:D15"/>
    <mergeCell ref="C16:D16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50"/>
  <sheetViews>
    <sheetView zoomScale="70" zoomScaleNormal="70" zoomScaleSheetLayoutView="25" workbookViewId="0" topLeftCell="A29">
      <selection activeCell="C24" sqref="C24"/>
    </sheetView>
  </sheetViews>
  <sheetFormatPr defaultColWidth="8.88671875" defaultRowHeight="15"/>
  <cols>
    <col min="1" max="5" width="9.4453125" style="1" customWidth="1"/>
    <col min="6" max="6" width="0.9921875" style="1" customWidth="1"/>
    <col min="7" max="11" width="9.4453125" style="1" customWidth="1"/>
    <col min="12" max="16384" width="8.77734375" style="1" customWidth="1"/>
  </cols>
  <sheetData>
    <row r="1" ht="16.5" customHeight="1"/>
    <row r="2" ht="16.5" customHeight="1"/>
    <row r="3" ht="16.5" customHeight="1"/>
    <row r="4" spans="1:11" ht="16.5" customHeight="1">
      <c r="A4" s="2" t="s">
        <v>0</v>
      </c>
      <c r="B4" s="3"/>
      <c r="C4" s="6" t="s">
        <v>1</v>
      </c>
      <c r="D4" s="2" t="s">
        <v>2</v>
      </c>
      <c r="E4" s="3"/>
      <c r="F4" s="8"/>
      <c r="G4" s="9" t="s">
        <v>3</v>
      </c>
      <c r="H4" s="3"/>
      <c r="I4" s="2" t="s">
        <v>4</v>
      </c>
      <c r="J4" s="11"/>
      <c r="K4" s="3"/>
    </row>
    <row r="5" spans="1:11" ht="16.5" customHeight="1">
      <c r="A5" s="4" t="s">
        <v>5</v>
      </c>
      <c r="B5" s="5"/>
      <c r="C5" s="7" t="s">
        <v>6</v>
      </c>
      <c r="D5" s="4">
        <v>4448</v>
      </c>
      <c r="E5" s="5"/>
      <c r="F5" s="4"/>
      <c r="G5" s="10">
        <v>2999</v>
      </c>
      <c r="H5" s="5"/>
      <c r="I5" s="4" t="s">
        <v>91</v>
      </c>
      <c r="J5" s="10"/>
      <c r="K5" s="5"/>
    </row>
    <row r="6" spans="1:11" ht="16.5" customHeight="1">
      <c r="A6" s="2" t="s">
        <v>8</v>
      </c>
      <c r="B6" s="3"/>
      <c r="C6" s="2" t="s">
        <v>9</v>
      </c>
      <c r="D6" s="3"/>
      <c r="E6" s="2" t="s">
        <v>10</v>
      </c>
      <c r="F6" s="11"/>
      <c r="G6" s="3"/>
      <c r="H6" s="2" t="s">
        <v>11</v>
      </c>
      <c r="I6" s="3"/>
      <c r="J6" s="2" t="s">
        <v>15</v>
      </c>
      <c r="K6" s="3"/>
    </row>
    <row r="7" spans="1:11" ht="16.5" customHeight="1">
      <c r="A7" s="4" t="s">
        <v>88</v>
      </c>
      <c r="B7" s="5"/>
      <c r="C7" s="4" t="s">
        <v>89</v>
      </c>
      <c r="D7" s="5"/>
      <c r="E7" s="4" t="s">
        <v>90</v>
      </c>
      <c r="F7" s="10"/>
      <c r="G7" s="5"/>
      <c r="H7" s="4"/>
      <c r="I7" s="5"/>
      <c r="J7" s="4"/>
      <c r="K7" s="5"/>
    </row>
    <row r="8" spans="1:11" ht="16.5" customHeight="1">
      <c r="A8" s="8" t="s">
        <v>82</v>
      </c>
      <c r="B8" s="11"/>
      <c r="C8" s="11"/>
      <c r="D8" s="11"/>
      <c r="E8" s="11"/>
      <c r="F8" s="3"/>
      <c r="G8" s="73" t="s">
        <v>16</v>
      </c>
      <c r="H8" s="74"/>
      <c r="I8" s="74"/>
      <c r="J8" s="74"/>
      <c r="K8" s="75"/>
    </row>
    <row r="9" spans="1:11" ht="16.5" customHeight="1">
      <c r="A9" s="42"/>
      <c r="B9" s="17"/>
      <c r="C9" s="17"/>
      <c r="D9" s="17"/>
      <c r="E9" s="17"/>
      <c r="F9" s="18"/>
      <c r="G9" s="51" t="s">
        <v>17</v>
      </c>
      <c r="H9" s="52"/>
      <c r="I9" s="53"/>
      <c r="J9" s="51" t="s">
        <v>18</v>
      </c>
      <c r="K9" s="53"/>
    </row>
    <row r="10" spans="1:11" ht="16.5" customHeight="1">
      <c r="A10" s="16"/>
      <c r="B10" s="17"/>
      <c r="C10" s="17"/>
      <c r="D10" s="17"/>
      <c r="E10" s="17"/>
      <c r="F10" s="18"/>
      <c r="G10" s="4"/>
      <c r="H10" s="10"/>
      <c r="I10" s="5"/>
      <c r="J10" s="4"/>
      <c r="K10" s="5"/>
    </row>
    <row r="11" spans="1:11" ht="16.5" customHeight="1">
      <c r="A11" s="4"/>
      <c r="B11" s="10"/>
      <c r="C11" s="10"/>
      <c r="D11" s="10"/>
      <c r="E11" s="10"/>
      <c r="F11" s="5"/>
      <c r="G11" s="13" t="s">
        <v>19</v>
      </c>
      <c r="H11" s="14"/>
      <c r="I11" s="15"/>
      <c r="J11" s="13" t="s">
        <v>20</v>
      </c>
      <c r="K11" s="15"/>
    </row>
    <row r="12" spans="1:11" ht="16.5" customHeight="1">
      <c r="A12" s="19"/>
      <c r="B12" s="74" t="s">
        <v>24</v>
      </c>
      <c r="C12" s="74"/>
      <c r="D12" s="74"/>
      <c r="E12" s="75"/>
      <c r="G12" s="19"/>
      <c r="H12" s="73" t="s">
        <v>25</v>
      </c>
      <c r="I12" s="74"/>
      <c r="J12" s="74"/>
      <c r="K12" s="75"/>
    </row>
    <row r="13" spans="1:11" ht="16.5" customHeight="1">
      <c r="A13" s="4"/>
      <c r="B13" s="28" t="s">
        <v>26</v>
      </c>
      <c r="C13" s="65" t="s">
        <v>27</v>
      </c>
      <c r="D13" s="66" t="s">
        <v>27</v>
      </c>
      <c r="E13" s="28" t="s">
        <v>28</v>
      </c>
      <c r="G13" s="4"/>
      <c r="H13" s="28" t="s">
        <v>26</v>
      </c>
      <c r="I13" s="65" t="s">
        <v>27</v>
      </c>
      <c r="J13" s="66"/>
      <c r="K13" s="28" t="s">
        <v>28</v>
      </c>
    </row>
    <row r="14" spans="1:11" ht="16.5" customHeight="1">
      <c r="A14" s="20" t="s">
        <v>21</v>
      </c>
      <c r="B14" s="33">
        <v>547</v>
      </c>
      <c r="C14" s="61">
        <v>558</v>
      </c>
      <c r="D14" s="62"/>
      <c r="E14" s="33">
        <v>549</v>
      </c>
      <c r="G14" s="20" t="s">
        <v>21</v>
      </c>
      <c r="H14" s="33">
        <v>0</v>
      </c>
      <c r="I14" s="61">
        <v>0</v>
      </c>
      <c r="J14" s="62"/>
      <c r="K14" s="33">
        <v>0</v>
      </c>
    </row>
    <row r="15" spans="1:11" ht="16.5" customHeight="1">
      <c r="A15" s="20" t="s">
        <v>22</v>
      </c>
      <c r="B15" s="33">
        <v>547</v>
      </c>
      <c r="C15" s="61">
        <v>558</v>
      </c>
      <c r="D15" s="62"/>
      <c r="E15" s="33">
        <v>561</v>
      </c>
      <c r="G15" s="20" t="s">
        <v>22</v>
      </c>
      <c r="H15" s="33">
        <v>0</v>
      </c>
      <c r="I15" s="61">
        <v>0</v>
      </c>
      <c r="J15" s="62"/>
      <c r="K15" s="33">
        <v>0</v>
      </c>
    </row>
    <row r="16" spans="1:11" ht="16.5" customHeight="1">
      <c r="A16" s="20" t="s">
        <v>23</v>
      </c>
      <c r="B16" s="35">
        <f>(B14+B15)/2</f>
        <v>547</v>
      </c>
      <c r="C16" s="57">
        <f>(C14+C15)/2</f>
        <v>558</v>
      </c>
      <c r="D16" s="58"/>
      <c r="E16" s="35">
        <f>(E14+E15)/2</f>
        <v>555</v>
      </c>
      <c r="G16" s="20" t="s">
        <v>23</v>
      </c>
      <c r="H16" s="35">
        <f>(H14+H15)/2</f>
        <v>0</v>
      </c>
      <c r="I16" s="57">
        <f>(I14+I15)/2</f>
        <v>0</v>
      </c>
      <c r="J16" s="58"/>
      <c r="K16" s="35">
        <f>(K14+K15)/2</f>
        <v>0</v>
      </c>
    </row>
    <row r="17" ht="4.5" customHeight="1"/>
    <row r="18" spans="1:11" ht="16.5" customHeight="1">
      <c r="A18" s="65" t="s">
        <v>30</v>
      </c>
      <c r="B18" s="60"/>
      <c r="C18" s="60"/>
      <c r="D18" s="60"/>
      <c r="E18" s="60"/>
      <c r="F18" s="60"/>
      <c r="G18" s="60"/>
      <c r="H18" s="60"/>
      <c r="I18" s="60"/>
      <c r="J18" s="60"/>
      <c r="K18" s="66"/>
    </row>
    <row r="19" spans="1:11" ht="16.5" customHeight="1">
      <c r="A19" s="69" t="s">
        <v>29</v>
      </c>
      <c r="B19" s="70"/>
      <c r="C19" s="29" t="s">
        <v>26</v>
      </c>
      <c r="D19" s="29" t="s">
        <v>27</v>
      </c>
      <c r="E19" s="29" t="s">
        <v>28</v>
      </c>
      <c r="F19" s="12"/>
      <c r="G19" s="69" t="s">
        <v>29</v>
      </c>
      <c r="H19" s="70"/>
      <c r="I19" s="29" t="s">
        <v>26</v>
      </c>
      <c r="J19" s="29" t="s">
        <v>27</v>
      </c>
      <c r="K19" s="29" t="s">
        <v>28</v>
      </c>
    </row>
    <row r="20" spans="1:11" ht="16.5" customHeight="1">
      <c r="A20" s="71"/>
      <c r="B20" s="72"/>
      <c r="C20" s="33">
        <v>-2.4</v>
      </c>
      <c r="D20" s="33">
        <v>-2.1</v>
      </c>
      <c r="E20" s="33">
        <v>-1</v>
      </c>
      <c r="F20" s="12"/>
      <c r="G20" s="71"/>
      <c r="H20" s="72"/>
      <c r="I20" s="33">
        <v>0</v>
      </c>
      <c r="J20" s="33">
        <v>0</v>
      </c>
      <c r="K20" s="33">
        <v>0</v>
      </c>
    </row>
    <row r="21" spans="1:11" ht="16.5" customHeight="1">
      <c r="A21" s="8"/>
      <c r="B21" s="3"/>
      <c r="C21" s="28" t="s">
        <v>31</v>
      </c>
      <c r="D21" s="28" t="s">
        <v>32</v>
      </c>
      <c r="E21" s="28" t="s">
        <v>33</v>
      </c>
      <c r="F21" s="12"/>
      <c r="G21" s="22"/>
      <c r="H21" s="23"/>
      <c r="I21" s="28" t="s">
        <v>31</v>
      </c>
      <c r="J21" s="28" t="s">
        <v>32</v>
      </c>
      <c r="K21" s="28" t="s">
        <v>33</v>
      </c>
    </row>
    <row r="22" spans="1:11" ht="16.5" customHeight="1">
      <c r="A22" s="4"/>
      <c r="B22" s="5"/>
      <c r="C22" s="35">
        <f>C16-B16</f>
        <v>11</v>
      </c>
      <c r="D22" s="35">
        <f>I28+C20-D20</f>
        <v>95.21999999999998</v>
      </c>
      <c r="E22" s="36">
        <f>C22/D22/100</f>
        <v>0.0011552194917034237</v>
      </c>
      <c r="F22" s="12"/>
      <c r="G22" s="24"/>
      <c r="H22" s="25"/>
      <c r="I22" s="35">
        <f>I16-H16</f>
        <v>0</v>
      </c>
      <c r="J22" s="35">
        <f>I28+I20-J20</f>
        <v>95.52</v>
      </c>
      <c r="K22" s="36">
        <f>I22/J22/100</f>
        <v>0</v>
      </c>
    </row>
    <row r="23" spans="1:11" ht="16.5" customHeight="1">
      <c r="A23" s="67" t="s">
        <v>34</v>
      </c>
      <c r="B23" s="68"/>
      <c r="C23" s="28" t="s">
        <v>26</v>
      </c>
      <c r="D23" s="28" t="s">
        <v>27</v>
      </c>
      <c r="E23" s="28" t="s">
        <v>28</v>
      </c>
      <c r="F23" s="12"/>
      <c r="G23" s="67" t="s">
        <v>34</v>
      </c>
      <c r="H23" s="68"/>
      <c r="I23" s="28" t="s">
        <v>26</v>
      </c>
      <c r="J23" s="28" t="s">
        <v>27</v>
      </c>
      <c r="K23" s="28" t="s">
        <v>28</v>
      </c>
    </row>
    <row r="24" spans="1:11" ht="16.5" customHeight="1">
      <c r="A24" s="71"/>
      <c r="B24" s="72"/>
      <c r="C24" s="35">
        <f>C20*E22*100+B16</f>
        <v>546.7227473219912</v>
      </c>
      <c r="D24" s="35">
        <f>D20*E22*100+C16</f>
        <v>557.7574039067423</v>
      </c>
      <c r="E24" s="35">
        <f>E20*E22*100+E16</f>
        <v>554.8844780508297</v>
      </c>
      <c r="F24" s="12"/>
      <c r="G24" s="69"/>
      <c r="H24" s="70"/>
      <c r="I24" s="35">
        <f>I20*K22*100+H16</f>
        <v>0</v>
      </c>
      <c r="J24" s="35">
        <f>J20*K22*100+I16</f>
        <v>0</v>
      </c>
      <c r="K24" s="35">
        <f>K20*K22*100+K16</f>
        <v>0</v>
      </c>
    </row>
    <row r="25" spans="1:11" ht="16.5" customHeight="1">
      <c r="A25" s="21" t="s">
        <v>87</v>
      </c>
      <c r="B25" s="14"/>
      <c r="C25" s="14"/>
      <c r="D25" s="15"/>
      <c r="E25" s="35">
        <f>(C24+D24+6*E24)/8</f>
        <v>554.2233774417139</v>
      </c>
      <c r="G25" s="21" t="s">
        <v>36</v>
      </c>
      <c r="H25" s="14"/>
      <c r="I25" s="14"/>
      <c r="J25" s="15"/>
      <c r="K25" s="35">
        <f>(I24+J24+6*K24)/8-1.4</f>
        <v>-1.4</v>
      </c>
    </row>
    <row r="26" spans="1:11" ht="16.5" customHeight="1">
      <c r="A26" s="21" t="s">
        <v>37</v>
      </c>
      <c r="B26" s="14"/>
      <c r="C26" s="14"/>
      <c r="D26" s="15"/>
      <c r="E26" s="39">
        <v>5936.147</v>
      </c>
      <c r="G26" s="4" t="s">
        <v>37</v>
      </c>
      <c r="H26" s="10"/>
      <c r="I26" s="10"/>
      <c r="J26" s="5"/>
      <c r="K26" s="39">
        <v>0</v>
      </c>
    </row>
    <row r="27" ht="6" customHeight="1"/>
    <row r="28" spans="1:11" ht="16.5" customHeight="1">
      <c r="A28" s="65" t="s">
        <v>38</v>
      </c>
      <c r="B28" s="60"/>
      <c r="C28" s="60"/>
      <c r="D28" s="60"/>
      <c r="E28" s="60"/>
      <c r="F28" s="60"/>
      <c r="G28" s="60"/>
      <c r="H28" s="27" t="s">
        <v>39</v>
      </c>
      <c r="I28" s="40">
        <v>95.52</v>
      </c>
      <c r="J28" s="14"/>
      <c r="K28" s="15"/>
    </row>
    <row r="29" spans="1:11" s="12" customFormat="1" ht="16.5" customHeight="1">
      <c r="A29" s="28" t="s">
        <v>40</v>
      </c>
      <c r="B29" s="28" t="s">
        <v>41</v>
      </c>
      <c r="C29" s="28" t="s">
        <v>42</v>
      </c>
      <c r="D29" s="28" t="s">
        <v>43</v>
      </c>
      <c r="E29" s="28" t="s">
        <v>44</v>
      </c>
      <c r="F29" s="30"/>
      <c r="G29" s="28" t="s">
        <v>40</v>
      </c>
      <c r="H29" s="28" t="s">
        <v>41</v>
      </c>
      <c r="I29" s="28" t="s">
        <v>42</v>
      </c>
      <c r="J29" s="28" t="s">
        <v>43</v>
      </c>
      <c r="K29" s="28" t="s">
        <v>44</v>
      </c>
    </row>
    <row r="30" spans="1:11" ht="16.5" customHeight="1">
      <c r="A30" s="39">
        <v>11.85</v>
      </c>
      <c r="B30" s="39">
        <v>2.91</v>
      </c>
      <c r="C30" s="34">
        <f>D24-C24</f>
        <v>11.034656584751133</v>
      </c>
      <c r="D30" s="39">
        <v>88.72</v>
      </c>
      <c r="E30" s="39">
        <v>83.17</v>
      </c>
      <c r="F30" s="31"/>
      <c r="G30" s="39">
        <v>0</v>
      </c>
      <c r="H30" s="39">
        <v>0</v>
      </c>
      <c r="I30" s="34">
        <f>J24-I24</f>
        <v>0</v>
      </c>
      <c r="J30" s="39">
        <v>0</v>
      </c>
      <c r="K30" s="39">
        <v>0</v>
      </c>
    </row>
    <row r="31" spans="1:11" ht="16.5" customHeight="1">
      <c r="A31" s="21" t="s">
        <v>45</v>
      </c>
      <c r="B31" s="14"/>
      <c r="C31" s="14"/>
      <c r="D31" s="15"/>
      <c r="E31" s="37">
        <f>A30*B30*C30/I28</f>
        <v>3.9836011342155118</v>
      </c>
      <c r="F31" s="31"/>
      <c r="G31" s="21" t="s">
        <v>45</v>
      </c>
      <c r="H31" s="14"/>
      <c r="I31" s="14"/>
      <c r="J31" s="15"/>
      <c r="K31" s="37">
        <f>G30*H30*I30/I28</f>
        <v>0</v>
      </c>
    </row>
    <row r="32" spans="1:11" ht="16.5" customHeight="1">
      <c r="A32" s="21" t="s">
        <v>46</v>
      </c>
      <c r="B32" s="14"/>
      <c r="C32" s="14"/>
      <c r="D32" s="15"/>
      <c r="E32" s="37">
        <f>C30*C30*0.005*(D30-E30)/I28</f>
        <v>0.03537417477940864</v>
      </c>
      <c r="F32" s="31"/>
      <c r="G32" s="21" t="s">
        <v>46</v>
      </c>
      <c r="H32" s="14"/>
      <c r="I32" s="14"/>
      <c r="J32" s="15"/>
      <c r="K32" s="37">
        <f>I30*I30*0.005*(J30-K30)/I28</f>
        <v>0</v>
      </c>
    </row>
    <row r="33" spans="1:11" ht="16.5" customHeight="1">
      <c r="A33" s="21" t="s">
        <v>47</v>
      </c>
      <c r="B33" s="14"/>
      <c r="C33" s="14"/>
      <c r="D33" s="15" t="s">
        <v>48</v>
      </c>
      <c r="E33" s="37">
        <f>E26+E31+E32</f>
        <v>5940.165975308995</v>
      </c>
      <c r="F33" s="31"/>
      <c r="G33" s="21" t="s">
        <v>47</v>
      </c>
      <c r="H33" s="14"/>
      <c r="I33" s="14"/>
      <c r="J33" s="15" t="s">
        <v>53</v>
      </c>
      <c r="K33" s="37">
        <f>K26+K31+K32</f>
        <v>0</v>
      </c>
    </row>
    <row r="34" spans="1:11" ht="16.5" customHeight="1">
      <c r="A34" s="21" t="s">
        <v>49</v>
      </c>
      <c r="B34" s="14"/>
      <c r="C34" s="14"/>
      <c r="D34" s="15" t="s">
        <v>50</v>
      </c>
      <c r="E34" s="39">
        <v>1.012</v>
      </c>
      <c r="F34" s="31"/>
      <c r="G34" s="21" t="s">
        <v>49</v>
      </c>
      <c r="H34" s="14"/>
      <c r="I34" s="14"/>
      <c r="J34" s="15" t="s">
        <v>54</v>
      </c>
      <c r="K34" s="39">
        <v>0</v>
      </c>
    </row>
    <row r="35" spans="1:11" ht="16.5" customHeight="1">
      <c r="A35" s="21" t="s">
        <v>51</v>
      </c>
      <c r="B35" s="14"/>
      <c r="C35" s="14"/>
      <c r="D35" s="15" t="s">
        <v>52</v>
      </c>
      <c r="E35" s="20">
        <f>E33*E34/1.025</f>
        <v>5864.827284890443</v>
      </c>
      <c r="F35" s="7"/>
      <c r="G35" s="21" t="s">
        <v>84</v>
      </c>
      <c r="H35" s="14"/>
      <c r="I35" s="14"/>
      <c r="J35" s="15" t="s">
        <v>55</v>
      </c>
      <c r="K35" s="20">
        <f>K33*K34/1.025</f>
        <v>0</v>
      </c>
    </row>
    <row r="36" ht="6" customHeight="1"/>
    <row r="37" spans="1:11" ht="16.5" customHeight="1">
      <c r="A37" s="65" t="s">
        <v>56</v>
      </c>
      <c r="B37" s="60"/>
      <c r="C37" s="60"/>
      <c r="D37" s="60"/>
      <c r="E37" s="66"/>
      <c r="G37" s="65" t="s">
        <v>71</v>
      </c>
      <c r="H37" s="60"/>
      <c r="I37" s="60"/>
      <c r="J37" s="60"/>
      <c r="K37" s="66"/>
    </row>
    <row r="38" spans="1:11" ht="16.5" customHeight="1">
      <c r="A38" s="28" t="s">
        <v>57</v>
      </c>
      <c r="B38" s="63" t="s">
        <v>70</v>
      </c>
      <c r="C38" s="63"/>
      <c r="D38" s="65" t="s">
        <v>83</v>
      </c>
      <c r="E38" s="66"/>
      <c r="G38" s="16" t="s">
        <v>72</v>
      </c>
      <c r="H38" s="17"/>
      <c r="I38" s="17"/>
      <c r="J38" s="14"/>
      <c r="K38" s="18"/>
    </row>
    <row r="39" spans="1:11" ht="16.5" customHeight="1">
      <c r="A39" s="41">
        <v>1651.63</v>
      </c>
      <c r="B39" s="63" t="s">
        <v>58</v>
      </c>
      <c r="C39" s="63"/>
      <c r="D39" s="61">
        <v>0</v>
      </c>
      <c r="E39" s="62"/>
      <c r="G39" s="16" t="s">
        <v>73</v>
      </c>
      <c r="H39" s="17"/>
      <c r="I39" s="17"/>
      <c r="J39" s="14"/>
      <c r="K39" s="18"/>
    </row>
    <row r="40" spans="1:11" ht="16.5" customHeight="1">
      <c r="A40" s="41">
        <v>0</v>
      </c>
      <c r="B40" s="63" t="s">
        <v>59</v>
      </c>
      <c r="C40" s="63"/>
      <c r="D40" s="61">
        <v>0</v>
      </c>
      <c r="E40" s="62"/>
      <c r="G40" s="16"/>
      <c r="H40" s="17"/>
      <c r="I40" s="17"/>
      <c r="J40" s="17"/>
      <c r="K40" s="18"/>
    </row>
    <row r="41" spans="1:11" ht="16.5" customHeight="1">
      <c r="A41" s="41">
        <v>13</v>
      </c>
      <c r="B41" s="63" t="s">
        <v>60</v>
      </c>
      <c r="C41" s="63"/>
      <c r="D41" s="61">
        <v>0</v>
      </c>
      <c r="E41" s="62"/>
      <c r="G41" s="16" t="s">
        <v>75</v>
      </c>
      <c r="H41" s="17"/>
      <c r="I41" s="10">
        <f>E35</f>
        <v>5864.827284890443</v>
      </c>
      <c r="J41" s="17" t="s">
        <v>52</v>
      </c>
      <c r="K41" s="18"/>
    </row>
    <row r="42" spans="1:11" ht="16.5" customHeight="1">
      <c r="A42" s="41">
        <v>54</v>
      </c>
      <c r="B42" s="63" t="s">
        <v>61</v>
      </c>
      <c r="C42" s="63"/>
      <c r="D42" s="61">
        <v>0</v>
      </c>
      <c r="E42" s="62"/>
      <c r="G42" s="16"/>
      <c r="H42" s="17"/>
      <c r="I42" s="17"/>
      <c r="J42" s="17"/>
      <c r="K42" s="18"/>
    </row>
    <row r="43" spans="1:11" ht="16.5" customHeight="1">
      <c r="A43" s="41">
        <v>60</v>
      </c>
      <c r="B43" s="63" t="s">
        <v>92</v>
      </c>
      <c r="C43" s="63"/>
      <c r="D43" s="61">
        <v>0</v>
      </c>
      <c r="E43" s="62"/>
      <c r="G43" s="16" t="s">
        <v>74</v>
      </c>
      <c r="H43" s="17"/>
      <c r="I43" s="10">
        <f>K35</f>
        <v>0</v>
      </c>
      <c r="J43" s="17" t="s">
        <v>55</v>
      </c>
      <c r="K43" s="18"/>
    </row>
    <row r="44" spans="1:11" ht="16.5" customHeight="1">
      <c r="A44" s="41">
        <v>0</v>
      </c>
      <c r="B44" s="63" t="s">
        <v>63</v>
      </c>
      <c r="C44" s="63"/>
      <c r="D44" s="61">
        <v>0</v>
      </c>
      <c r="E44" s="62"/>
      <c r="G44" s="16"/>
      <c r="H44" s="17"/>
      <c r="I44" s="17"/>
      <c r="J44" s="17"/>
      <c r="K44" s="18"/>
    </row>
    <row r="45" spans="1:11" ht="16.5" customHeight="1">
      <c r="A45" s="41">
        <v>1</v>
      </c>
      <c r="B45" s="63" t="s">
        <v>64</v>
      </c>
      <c r="C45" s="63"/>
      <c r="D45" s="61">
        <v>0</v>
      </c>
      <c r="E45" s="62"/>
      <c r="G45" s="16" t="s">
        <v>76</v>
      </c>
      <c r="H45" s="17"/>
      <c r="I45" s="32">
        <f>D48</f>
        <v>1791.63</v>
      </c>
      <c r="J45" s="17" t="s">
        <v>66</v>
      </c>
      <c r="K45" s="18"/>
    </row>
    <row r="46" spans="1:11" ht="16.5" customHeight="1">
      <c r="A46" s="41">
        <v>12</v>
      </c>
      <c r="B46" s="63" t="s">
        <v>65</v>
      </c>
      <c r="C46" s="63"/>
      <c r="D46" s="61">
        <v>0</v>
      </c>
      <c r="E46" s="62"/>
      <c r="G46" s="16"/>
      <c r="H46" s="17"/>
      <c r="I46" s="17"/>
      <c r="J46" s="17"/>
      <c r="K46" s="18"/>
    </row>
    <row r="47" spans="1:11" ht="16.5" customHeight="1">
      <c r="A47" s="34">
        <f>SUM(A39:A46)</f>
        <v>1791.63</v>
      </c>
      <c r="B47" s="64" t="s">
        <v>81</v>
      </c>
      <c r="C47" s="64"/>
      <c r="D47" s="57">
        <f>SUM(D39:E46)</f>
        <v>0</v>
      </c>
      <c r="E47" s="58"/>
      <c r="G47" s="21" t="s">
        <v>77</v>
      </c>
      <c r="H47" s="14"/>
      <c r="I47" s="59">
        <f>I43-I41+I45</f>
        <v>-4073.1972848904425</v>
      </c>
      <c r="J47" s="60"/>
      <c r="K47" s="15"/>
    </row>
    <row r="48" spans="1:11" ht="16.5" customHeight="1">
      <c r="A48" s="16" t="s">
        <v>67</v>
      </c>
      <c r="B48" s="17"/>
      <c r="C48" s="26" t="s">
        <v>66</v>
      </c>
      <c r="D48" s="59">
        <f>A47-D47</f>
        <v>1791.63</v>
      </c>
      <c r="E48" s="58"/>
      <c r="G48" s="16" t="s">
        <v>78</v>
      </c>
      <c r="H48" s="17"/>
      <c r="I48" s="17"/>
      <c r="J48" s="38"/>
      <c r="K48" s="18"/>
    </row>
    <row r="49" spans="1:11" ht="16.5" customHeight="1">
      <c r="A49" s="21" t="s">
        <v>68</v>
      </c>
      <c r="B49" s="14"/>
      <c r="C49" s="14"/>
      <c r="D49" s="57">
        <f>E35-A47</f>
        <v>4073.1972848904425</v>
      </c>
      <c r="E49" s="58"/>
      <c r="G49" s="16" t="s">
        <v>79</v>
      </c>
      <c r="H49" s="17"/>
      <c r="I49" s="17"/>
      <c r="J49" s="14"/>
      <c r="K49" s="18"/>
    </row>
    <row r="50" spans="1:11" ht="16.5" customHeight="1">
      <c r="A50" s="21" t="s">
        <v>69</v>
      </c>
      <c r="B50" s="14"/>
      <c r="C50" s="14"/>
      <c r="D50" s="57"/>
      <c r="E50" s="58"/>
      <c r="G50" s="4" t="s">
        <v>80</v>
      </c>
      <c r="H50" s="10"/>
      <c r="I50" s="10"/>
      <c r="J50" s="10"/>
      <c r="K50" s="5"/>
    </row>
  </sheetData>
  <mergeCells count="45">
    <mergeCell ref="C13:D13"/>
    <mergeCell ref="C14:D14"/>
    <mergeCell ref="C15:D15"/>
    <mergeCell ref="C16:D16"/>
    <mergeCell ref="I13:J13"/>
    <mergeCell ref="I14:J14"/>
    <mergeCell ref="I15:J15"/>
    <mergeCell ref="I16:J16"/>
    <mergeCell ref="G8:K8"/>
    <mergeCell ref="G9:I9"/>
    <mergeCell ref="J9:K9"/>
    <mergeCell ref="B12:E12"/>
    <mergeCell ref="H12:K12"/>
    <mergeCell ref="G23:H24"/>
    <mergeCell ref="A18:K18"/>
    <mergeCell ref="G19:H20"/>
    <mergeCell ref="A19:B20"/>
    <mergeCell ref="A23:B24"/>
    <mergeCell ref="A28:G28"/>
    <mergeCell ref="A37:E37"/>
    <mergeCell ref="B38:C38"/>
    <mergeCell ref="B39:C39"/>
    <mergeCell ref="G37:K37"/>
    <mergeCell ref="D38:E38"/>
    <mergeCell ref="D39:E39"/>
    <mergeCell ref="B46:C46"/>
    <mergeCell ref="B47:C47"/>
    <mergeCell ref="B40:C40"/>
    <mergeCell ref="B41:C41"/>
    <mergeCell ref="B42:C42"/>
    <mergeCell ref="B43:C43"/>
    <mergeCell ref="D42:E42"/>
    <mergeCell ref="D43:E43"/>
    <mergeCell ref="B44:C44"/>
    <mergeCell ref="B45:C45"/>
    <mergeCell ref="D50:E50"/>
    <mergeCell ref="I47:J47"/>
    <mergeCell ref="D40:E40"/>
    <mergeCell ref="D48:E48"/>
    <mergeCell ref="D49:E49"/>
    <mergeCell ref="D44:E44"/>
    <mergeCell ref="D45:E45"/>
    <mergeCell ref="D46:E46"/>
    <mergeCell ref="D47:E47"/>
    <mergeCell ref="D41:E41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="70" zoomScaleNormal="70" zoomScaleSheetLayoutView="25" workbookViewId="0" topLeftCell="A1">
      <selection activeCell="E17" sqref="E17"/>
    </sheetView>
  </sheetViews>
  <sheetFormatPr defaultColWidth="8.88671875" defaultRowHeight="15"/>
  <cols>
    <col min="1" max="5" width="9.4453125" style="1" customWidth="1"/>
    <col min="6" max="6" width="0.9921875" style="1" customWidth="1"/>
    <col min="7" max="11" width="9.4453125" style="1" customWidth="1"/>
    <col min="12" max="16384" width="8.77734375" style="1" customWidth="1"/>
  </cols>
  <sheetData>
    <row r="1" spans="1:11" ht="16.5" customHeight="1">
      <c r="A1" s="51" t="s">
        <v>0</v>
      </c>
      <c r="B1" s="53"/>
      <c r="C1" s="48" t="s">
        <v>1</v>
      </c>
      <c r="D1" s="51" t="s">
        <v>2</v>
      </c>
      <c r="E1" s="53"/>
      <c r="F1" s="51" t="s">
        <v>3</v>
      </c>
      <c r="G1" s="52"/>
      <c r="H1" s="53"/>
      <c r="I1" s="51" t="s">
        <v>4</v>
      </c>
      <c r="J1" s="52"/>
      <c r="K1" s="53"/>
    </row>
    <row r="2" spans="1:11" ht="16.5" customHeight="1">
      <c r="A2" s="71" t="s">
        <v>108</v>
      </c>
      <c r="B2" s="72"/>
      <c r="C2" s="29" t="s">
        <v>114</v>
      </c>
      <c r="D2" s="71">
        <v>3610</v>
      </c>
      <c r="E2" s="72"/>
      <c r="F2" s="71">
        <v>2514</v>
      </c>
      <c r="G2" s="54"/>
      <c r="H2" s="72"/>
      <c r="I2" s="71" t="s">
        <v>109</v>
      </c>
      <c r="J2" s="54"/>
      <c r="K2" s="72"/>
    </row>
    <row r="3" spans="1:11" ht="16.5" customHeight="1">
      <c r="A3" s="51" t="s">
        <v>8</v>
      </c>
      <c r="B3" s="53"/>
      <c r="C3" s="51" t="s">
        <v>9</v>
      </c>
      <c r="D3" s="53"/>
      <c r="E3" s="51" t="s">
        <v>10</v>
      </c>
      <c r="F3" s="52"/>
      <c r="G3" s="53"/>
      <c r="H3" s="2" t="s">
        <v>11</v>
      </c>
      <c r="I3" s="3"/>
      <c r="J3" s="2" t="s">
        <v>15</v>
      </c>
      <c r="K3" s="3"/>
    </row>
    <row r="4" spans="1:11" ht="16.5" customHeight="1">
      <c r="A4" s="81" t="s">
        <v>120</v>
      </c>
      <c r="B4" s="83"/>
      <c r="C4" s="81" t="s">
        <v>111</v>
      </c>
      <c r="D4" s="83"/>
      <c r="E4" s="81" t="s">
        <v>113</v>
      </c>
      <c r="F4" s="82"/>
      <c r="G4" s="83"/>
      <c r="H4" s="71" t="s">
        <v>118</v>
      </c>
      <c r="I4" s="72"/>
      <c r="J4" s="71" t="s">
        <v>117</v>
      </c>
      <c r="K4" s="72"/>
    </row>
    <row r="5" spans="1:11" ht="16.5" customHeight="1">
      <c r="A5" s="55" t="s">
        <v>121</v>
      </c>
      <c r="B5" s="56"/>
      <c r="C5" s="56"/>
      <c r="D5" s="56"/>
      <c r="E5" s="56"/>
      <c r="F5" s="3"/>
      <c r="G5" s="73" t="s">
        <v>112</v>
      </c>
      <c r="H5" s="74"/>
      <c r="I5" s="74"/>
      <c r="J5" s="74"/>
      <c r="K5" s="75"/>
    </row>
    <row r="6" spans="1:11" ht="16.5" customHeight="1">
      <c r="A6" s="76"/>
      <c r="B6" s="77"/>
      <c r="C6" s="77"/>
      <c r="D6" s="77"/>
      <c r="E6" s="77"/>
      <c r="F6" s="18"/>
      <c r="G6" s="51" t="s">
        <v>17</v>
      </c>
      <c r="H6" s="52"/>
      <c r="I6" s="53"/>
      <c r="J6" s="51" t="s">
        <v>18</v>
      </c>
      <c r="K6" s="53"/>
    </row>
    <row r="7" spans="1:11" ht="16.5" customHeight="1">
      <c r="A7" s="76"/>
      <c r="B7" s="77"/>
      <c r="C7" s="77"/>
      <c r="D7" s="77"/>
      <c r="E7" s="77"/>
      <c r="F7" s="18"/>
      <c r="G7" s="71" t="s">
        <v>116</v>
      </c>
      <c r="H7" s="54"/>
      <c r="I7" s="72"/>
      <c r="J7" s="71" t="s">
        <v>119</v>
      </c>
      <c r="K7" s="72"/>
    </row>
    <row r="8" spans="1:11" ht="16.5" customHeight="1">
      <c r="A8" s="78"/>
      <c r="B8" s="79"/>
      <c r="C8" s="79"/>
      <c r="D8" s="79"/>
      <c r="E8" s="79"/>
      <c r="F8" s="5"/>
      <c r="G8" s="13" t="s">
        <v>19</v>
      </c>
      <c r="H8" s="14"/>
      <c r="I8" s="15"/>
      <c r="J8" s="47" t="s">
        <v>20</v>
      </c>
      <c r="K8" s="46"/>
    </row>
    <row r="9" spans="1:11" ht="16.5" customHeight="1">
      <c r="A9" s="43" t="s">
        <v>93</v>
      </c>
      <c r="B9" s="74" t="s">
        <v>24</v>
      </c>
      <c r="C9" s="74"/>
      <c r="D9" s="74"/>
      <c r="E9" s="75"/>
      <c r="G9" s="43" t="s">
        <v>95</v>
      </c>
      <c r="H9" s="73" t="s">
        <v>25</v>
      </c>
      <c r="I9" s="74"/>
      <c r="J9" s="74"/>
      <c r="K9" s="75"/>
    </row>
    <row r="10" spans="1:11" ht="16.5" customHeight="1">
      <c r="A10" s="44" t="s">
        <v>110</v>
      </c>
      <c r="B10" s="28" t="s">
        <v>26</v>
      </c>
      <c r="C10" s="65" t="s">
        <v>27</v>
      </c>
      <c r="D10" s="66" t="s">
        <v>27</v>
      </c>
      <c r="E10" s="28" t="s">
        <v>28</v>
      </c>
      <c r="G10" s="44" t="s">
        <v>115</v>
      </c>
      <c r="H10" s="28" t="s">
        <v>26</v>
      </c>
      <c r="I10" s="65" t="s">
        <v>27</v>
      </c>
      <c r="J10" s="66"/>
      <c r="K10" s="28" t="s">
        <v>28</v>
      </c>
    </row>
    <row r="11" spans="1:11" ht="16.5" customHeight="1">
      <c r="A11" s="20" t="s">
        <v>21</v>
      </c>
      <c r="B11" s="33">
        <v>245</v>
      </c>
      <c r="C11" s="61">
        <v>358</v>
      </c>
      <c r="D11" s="62"/>
      <c r="E11" s="33">
        <v>300</v>
      </c>
      <c r="G11" s="20" t="s">
        <v>21</v>
      </c>
      <c r="H11" s="33">
        <v>435</v>
      </c>
      <c r="I11" s="61">
        <v>432</v>
      </c>
      <c r="J11" s="62"/>
      <c r="K11" s="33">
        <v>439</v>
      </c>
    </row>
    <row r="12" spans="1:11" ht="16.5" customHeight="1">
      <c r="A12" s="20" t="s">
        <v>22</v>
      </c>
      <c r="B12" s="33">
        <v>245</v>
      </c>
      <c r="C12" s="61">
        <v>358</v>
      </c>
      <c r="D12" s="62"/>
      <c r="E12" s="33">
        <v>300</v>
      </c>
      <c r="G12" s="20" t="s">
        <v>22</v>
      </c>
      <c r="H12" s="33">
        <v>435</v>
      </c>
      <c r="I12" s="61">
        <v>432</v>
      </c>
      <c r="J12" s="62"/>
      <c r="K12" s="33">
        <v>432</v>
      </c>
    </row>
    <row r="13" spans="1:11" ht="16.5" customHeight="1">
      <c r="A13" s="20" t="s">
        <v>23</v>
      </c>
      <c r="B13" s="35">
        <f>(B11+B12)/2</f>
        <v>245</v>
      </c>
      <c r="C13" s="57">
        <f>(C11+C12)/2</f>
        <v>358</v>
      </c>
      <c r="D13" s="58"/>
      <c r="E13" s="35">
        <f>(E11+E12)/2</f>
        <v>300</v>
      </c>
      <c r="G13" s="20" t="s">
        <v>23</v>
      </c>
      <c r="H13" s="35">
        <f>(H11+H12)/2</f>
        <v>435</v>
      </c>
      <c r="I13" s="57">
        <f>(I11+I12)/2</f>
        <v>432</v>
      </c>
      <c r="J13" s="58"/>
      <c r="K13" s="35">
        <f>(K11+K12)/2</f>
        <v>435.5</v>
      </c>
    </row>
    <row r="14" ht="4.5" customHeight="1"/>
    <row r="15" spans="1:11" ht="16.5" customHeight="1">
      <c r="A15" s="65" t="s">
        <v>30</v>
      </c>
      <c r="B15" s="60"/>
      <c r="C15" s="60"/>
      <c r="D15" s="60"/>
      <c r="E15" s="60"/>
      <c r="F15" s="60"/>
      <c r="G15" s="60"/>
      <c r="H15" s="60"/>
      <c r="I15" s="60"/>
      <c r="J15" s="60"/>
      <c r="K15" s="66"/>
    </row>
    <row r="16" spans="1:11" ht="16.5" customHeight="1">
      <c r="A16" s="69" t="s">
        <v>29</v>
      </c>
      <c r="B16" s="70"/>
      <c r="C16" s="29" t="s">
        <v>26</v>
      </c>
      <c r="D16" s="29" t="s">
        <v>27</v>
      </c>
      <c r="E16" s="29" t="s">
        <v>28</v>
      </c>
      <c r="F16" s="12"/>
      <c r="G16" s="69" t="s">
        <v>29</v>
      </c>
      <c r="H16" s="70"/>
      <c r="I16" s="29" t="s">
        <v>26</v>
      </c>
      <c r="J16" s="29" t="s">
        <v>27</v>
      </c>
      <c r="K16" s="29" t="s">
        <v>28</v>
      </c>
    </row>
    <row r="17" spans="1:11" ht="16.5" customHeight="1">
      <c r="A17" s="71"/>
      <c r="B17" s="72"/>
      <c r="C17" s="33">
        <v>-1.8</v>
      </c>
      <c r="D17" s="33">
        <v>-1</v>
      </c>
      <c r="E17" s="33">
        <v>-1</v>
      </c>
      <c r="F17" s="12"/>
      <c r="G17" s="71"/>
      <c r="H17" s="72"/>
      <c r="I17" s="33">
        <v>-1.8</v>
      </c>
      <c r="J17" s="33">
        <v>-1.57</v>
      </c>
      <c r="K17" s="33">
        <v>-1</v>
      </c>
    </row>
    <row r="18" spans="1:11" ht="16.5" customHeight="1">
      <c r="A18" s="8"/>
      <c r="B18" s="3"/>
      <c r="C18" s="28" t="s">
        <v>31</v>
      </c>
      <c r="D18" s="28" t="s">
        <v>32</v>
      </c>
      <c r="E18" s="28" t="s">
        <v>33</v>
      </c>
      <c r="F18" s="12"/>
      <c r="G18" s="22"/>
      <c r="H18" s="23"/>
      <c r="I18" s="28" t="s">
        <v>31</v>
      </c>
      <c r="J18" s="28" t="s">
        <v>32</v>
      </c>
      <c r="K18" s="28" t="s">
        <v>33</v>
      </c>
    </row>
    <row r="19" spans="1:11" ht="16.5" customHeight="1">
      <c r="A19" s="4"/>
      <c r="B19" s="5"/>
      <c r="C19" s="35">
        <f>C13-B13</f>
        <v>113</v>
      </c>
      <c r="D19" s="35">
        <f>I25+C17-D17</f>
        <v>80.2</v>
      </c>
      <c r="E19" s="36">
        <f>C19/D19/100</f>
        <v>0.014089775561097256</v>
      </c>
      <c r="F19" s="12"/>
      <c r="G19" s="24"/>
      <c r="H19" s="25"/>
      <c r="I19" s="35">
        <f>I13-H13</f>
        <v>-3</v>
      </c>
      <c r="J19" s="35">
        <f>I25+I17-J17</f>
        <v>80.77</v>
      </c>
      <c r="K19" s="36">
        <f>I19/J19/100</f>
        <v>-0.0003714250340472948</v>
      </c>
    </row>
    <row r="20" spans="1:11" ht="16.5" customHeight="1">
      <c r="A20" s="67" t="s">
        <v>34</v>
      </c>
      <c r="B20" s="68"/>
      <c r="C20" s="28" t="s">
        <v>26</v>
      </c>
      <c r="D20" s="28" t="s">
        <v>27</v>
      </c>
      <c r="E20" s="28" t="s">
        <v>28</v>
      </c>
      <c r="F20" s="12"/>
      <c r="G20" s="67" t="s">
        <v>34</v>
      </c>
      <c r="H20" s="68"/>
      <c r="I20" s="28" t="s">
        <v>26</v>
      </c>
      <c r="J20" s="28" t="s">
        <v>27</v>
      </c>
      <c r="K20" s="28" t="s">
        <v>28</v>
      </c>
    </row>
    <row r="21" spans="1:11" ht="16.5" customHeight="1">
      <c r="A21" s="71"/>
      <c r="B21" s="72"/>
      <c r="C21" s="35">
        <f>C17*E19*100+B13</f>
        <v>242.4638403990025</v>
      </c>
      <c r="D21" s="35">
        <f>D17*E19*100+C13</f>
        <v>356.59102244389027</v>
      </c>
      <c r="E21" s="35">
        <f>E17*E19*100+E13</f>
        <v>298.59102244389027</v>
      </c>
      <c r="F21" s="12"/>
      <c r="G21" s="69"/>
      <c r="H21" s="70"/>
      <c r="I21" s="35">
        <f>I17*K19*100+H13</f>
        <v>435.0668565061285</v>
      </c>
      <c r="J21" s="35">
        <f>J17*K19*100+I13</f>
        <v>432.05831373034545</v>
      </c>
      <c r="K21" s="35">
        <f>K17*K19*100+K13</f>
        <v>435.5371425034047</v>
      </c>
    </row>
    <row r="22" spans="1:11" ht="16.5" customHeight="1">
      <c r="A22" s="21" t="s">
        <v>96</v>
      </c>
      <c r="B22" s="14"/>
      <c r="C22" s="14"/>
      <c r="D22" s="15"/>
      <c r="E22" s="45">
        <f>(C21+D21+6*E21)/8-1.4</f>
        <v>297.4251246882793</v>
      </c>
      <c r="G22" s="21" t="s">
        <v>36</v>
      </c>
      <c r="H22" s="14"/>
      <c r="I22" s="14"/>
      <c r="J22" s="15"/>
      <c r="K22" s="45">
        <f>(I21+J21+6*K21)/8-1.4</f>
        <v>433.6435031571128</v>
      </c>
    </row>
    <row r="23" spans="1:11" ht="16.5" customHeight="1">
      <c r="A23" s="21" t="s">
        <v>37</v>
      </c>
      <c r="B23" s="14"/>
      <c r="C23" s="14"/>
      <c r="D23" s="15"/>
      <c r="E23" s="39">
        <v>2497.61</v>
      </c>
      <c r="G23" s="4" t="s">
        <v>37</v>
      </c>
      <c r="H23" s="10"/>
      <c r="I23" s="10"/>
      <c r="J23" s="5"/>
      <c r="K23" s="39">
        <v>3759.55</v>
      </c>
    </row>
    <row r="24" ht="6" customHeight="1"/>
    <row r="25" spans="1:11" ht="16.5" customHeight="1">
      <c r="A25" s="65" t="s">
        <v>38</v>
      </c>
      <c r="B25" s="60"/>
      <c r="C25" s="60"/>
      <c r="D25" s="60"/>
      <c r="E25" s="60"/>
      <c r="F25" s="60"/>
      <c r="G25" s="60"/>
      <c r="H25" s="27" t="s">
        <v>39</v>
      </c>
      <c r="I25" s="40">
        <v>81</v>
      </c>
      <c r="J25" s="14"/>
      <c r="K25" s="15"/>
    </row>
    <row r="26" spans="1:11" s="12" customFormat="1" ht="16.5" customHeight="1">
      <c r="A26" s="28" t="s">
        <v>40</v>
      </c>
      <c r="B26" s="28" t="s">
        <v>41</v>
      </c>
      <c r="C26" s="28" t="s">
        <v>42</v>
      </c>
      <c r="D26" s="28" t="s">
        <v>43</v>
      </c>
      <c r="E26" s="28" t="s">
        <v>44</v>
      </c>
      <c r="F26" s="30"/>
      <c r="G26" s="28" t="s">
        <v>40</v>
      </c>
      <c r="H26" s="28" t="s">
        <v>41</v>
      </c>
      <c r="I26" s="28" t="s">
        <v>42</v>
      </c>
      <c r="J26" s="28" t="s">
        <v>43</v>
      </c>
      <c r="K26" s="28" t="s">
        <v>44</v>
      </c>
    </row>
    <row r="27" spans="1:11" ht="16.5" customHeight="1">
      <c r="A27" s="39">
        <v>8.9</v>
      </c>
      <c r="B27" s="39">
        <v>-1.25</v>
      </c>
      <c r="C27" s="34">
        <f>D21-C21</f>
        <v>114.12718204488777</v>
      </c>
      <c r="D27" s="39">
        <v>45.29</v>
      </c>
      <c r="E27" s="39">
        <v>39.83</v>
      </c>
      <c r="F27" s="31"/>
      <c r="G27" s="39">
        <v>9.69</v>
      </c>
      <c r="H27" s="39">
        <v>1.75</v>
      </c>
      <c r="I27" s="34">
        <f>J21-I21</f>
        <v>-3.0085427757830416</v>
      </c>
      <c r="J27" s="39">
        <v>56.71</v>
      </c>
      <c r="K27" s="39">
        <v>48.5</v>
      </c>
    </row>
    <row r="28" spans="1:11" ht="16.5" customHeight="1">
      <c r="A28" s="21" t="s">
        <v>45</v>
      </c>
      <c r="B28" s="14"/>
      <c r="C28" s="14"/>
      <c r="D28" s="15"/>
      <c r="E28" s="37">
        <f>A27*B27*C27/I25</f>
        <v>-15.674875311720696</v>
      </c>
      <c r="F28" s="31"/>
      <c r="G28" s="21" t="s">
        <v>45</v>
      </c>
      <c r="H28" s="14"/>
      <c r="I28" s="14"/>
      <c r="J28" s="15"/>
      <c r="K28" s="37">
        <f>G27*H27*I27/I25</f>
        <v>-0.6298440014856905</v>
      </c>
    </row>
    <row r="29" spans="1:11" ht="16.5" customHeight="1">
      <c r="A29" s="21" t="s">
        <v>46</v>
      </c>
      <c r="B29" s="14"/>
      <c r="C29" s="14"/>
      <c r="D29" s="15"/>
      <c r="E29" s="37">
        <f>C27*C27*0.005*(D27-E27)/I25</f>
        <v>4.389912018581974</v>
      </c>
      <c r="F29" s="31"/>
      <c r="G29" s="21" t="s">
        <v>46</v>
      </c>
      <c r="H29" s="14"/>
      <c r="I29" s="14"/>
      <c r="J29" s="15"/>
      <c r="K29" s="37">
        <f>I27*I27*0.005*(J27-K27)/I25</f>
        <v>0.004587124462519202</v>
      </c>
    </row>
    <row r="30" spans="1:11" ht="16.5" customHeight="1">
      <c r="A30" s="21" t="s">
        <v>47</v>
      </c>
      <c r="B30" s="14"/>
      <c r="C30" s="14"/>
      <c r="D30" s="15" t="s">
        <v>48</v>
      </c>
      <c r="E30" s="37">
        <f>E23+E28+E29</f>
        <v>2486.3250367068613</v>
      </c>
      <c r="F30" s="31"/>
      <c r="G30" s="21" t="s">
        <v>47</v>
      </c>
      <c r="H30" s="14"/>
      <c r="I30" s="14"/>
      <c r="J30" s="15" t="s">
        <v>53</v>
      </c>
      <c r="K30" s="37">
        <f>K23+K28+K29</f>
        <v>3758.924743122977</v>
      </c>
    </row>
    <row r="31" spans="1:11" ht="16.5" customHeight="1">
      <c r="A31" s="21" t="s">
        <v>49</v>
      </c>
      <c r="B31" s="14"/>
      <c r="C31" s="14"/>
      <c r="D31" s="15" t="s">
        <v>50</v>
      </c>
      <c r="E31" s="39">
        <v>1.023</v>
      </c>
      <c r="F31" s="31"/>
      <c r="G31" s="21" t="s">
        <v>49</v>
      </c>
      <c r="H31" s="14"/>
      <c r="I31" s="14"/>
      <c r="J31" s="15" t="s">
        <v>54</v>
      </c>
      <c r="K31" s="39">
        <v>1.023</v>
      </c>
    </row>
    <row r="32" spans="1:11" ht="16.5" customHeight="1">
      <c r="A32" s="21" t="s">
        <v>51</v>
      </c>
      <c r="B32" s="14"/>
      <c r="C32" s="14"/>
      <c r="D32" s="15" t="s">
        <v>52</v>
      </c>
      <c r="E32" s="49">
        <f>E30*E31/1.025</f>
        <v>2481.4736707815796</v>
      </c>
      <c r="F32" s="7"/>
      <c r="G32" s="21" t="s">
        <v>84</v>
      </c>
      <c r="H32" s="14"/>
      <c r="I32" s="14"/>
      <c r="J32" s="15" t="s">
        <v>55</v>
      </c>
      <c r="K32" s="49">
        <f>K30*K31/1.025</f>
        <v>3751.5902558193225</v>
      </c>
    </row>
    <row r="33" ht="6" customHeight="1"/>
    <row r="34" spans="1:11" ht="16.5" customHeight="1">
      <c r="A34" s="65" t="s">
        <v>56</v>
      </c>
      <c r="B34" s="60"/>
      <c r="C34" s="60"/>
      <c r="D34" s="60"/>
      <c r="E34" s="66"/>
      <c r="G34" s="65" t="s">
        <v>71</v>
      </c>
      <c r="H34" s="60"/>
      <c r="I34" s="60"/>
      <c r="J34" s="60"/>
      <c r="K34" s="66"/>
    </row>
    <row r="35" spans="1:11" ht="16.5" customHeight="1">
      <c r="A35" s="28" t="s">
        <v>57</v>
      </c>
      <c r="B35" s="63" t="s">
        <v>70</v>
      </c>
      <c r="C35" s="63"/>
      <c r="D35" s="65" t="s">
        <v>83</v>
      </c>
      <c r="E35" s="66"/>
      <c r="G35" s="16" t="s">
        <v>72</v>
      </c>
      <c r="H35" s="17"/>
      <c r="I35" s="17"/>
      <c r="J35" s="50"/>
      <c r="K35" s="18" t="s">
        <v>97</v>
      </c>
    </row>
    <row r="36" spans="1:11" ht="16.5" customHeight="1">
      <c r="A36" s="41">
        <v>1319</v>
      </c>
      <c r="B36" s="63" t="s">
        <v>58</v>
      </c>
      <c r="C36" s="63"/>
      <c r="D36" s="61">
        <v>1319</v>
      </c>
      <c r="E36" s="62"/>
      <c r="G36" s="16" t="s">
        <v>73</v>
      </c>
      <c r="H36" s="17"/>
      <c r="I36" s="17"/>
      <c r="J36" s="14"/>
      <c r="K36" s="18" t="s">
        <v>97</v>
      </c>
    </row>
    <row r="37" spans="1:11" ht="16.5" customHeight="1">
      <c r="A37" s="41">
        <v>1024</v>
      </c>
      <c r="B37" s="63" t="s">
        <v>59</v>
      </c>
      <c r="C37" s="63"/>
      <c r="D37" s="61">
        <v>52.4</v>
      </c>
      <c r="E37" s="62"/>
      <c r="G37" s="16"/>
      <c r="H37" s="17"/>
      <c r="I37" s="17"/>
      <c r="J37" s="17"/>
      <c r="K37" s="18"/>
    </row>
    <row r="38" spans="1:11" ht="16.5" customHeight="1">
      <c r="A38" s="41">
        <v>17</v>
      </c>
      <c r="B38" s="63" t="s">
        <v>60</v>
      </c>
      <c r="C38" s="63"/>
      <c r="D38" s="61">
        <v>16.5</v>
      </c>
      <c r="E38" s="62"/>
      <c r="G38" s="16" t="s">
        <v>75</v>
      </c>
      <c r="H38" s="17"/>
      <c r="I38" s="10">
        <f>E32</f>
        <v>2481.4736707815796</v>
      </c>
      <c r="J38" s="17" t="s">
        <v>52</v>
      </c>
      <c r="K38" s="18" t="s">
        <v>97</v>
      </c>
    </row>
    <row r="39" spans="1:11" ht="16.5" customHeight="1">
      <c r="A39" s="41">
        <v>45</v>
      </c>
      <c r="B39" s="63" t="s">
        <v>61</v>
      </c>
      <c r="C39" s="63"/>
      <c r="D39" s="61">
        <v>44.7</v>
      </c>
      <c r="E39" s="62"/>
      <c r="G39" s="16"/>
      <c r="H39" s="17"/>
      <c r="I39" s="17"/>
      <c r="J39" s="17"/>
      <c r="K39" s="18"/>
    </row>
    <row r="40" spans="1:11" ht="16.5" customHeight="1">
      <c r="A40" s="41">
        <v>66.27</v>
      </c>
      <c r="B40" s="63" t="s">
        <v>92</v>
      </c>
      <c r="C40" s="63"/>
      <c r="D40" s="61">
        <v>66.27</v>
      </c>
      <c r="E40" s="62"/>
      <c r="G40" s="16" t="s">
        <v>74</v>
      </c>
      <c r="H40" s="17"/>
      <c r="I40" s="10">
        <f>K32</f>
        <v>3751.5902558193225</v>
      </c>
      <c r="J40" s="17" t="s">
        <v>55</v>
      </c>
      <c r="K40" s="18" t="s">
        <v>97</v>
      </c>
    </row>
    <row r="41" spans="1:11" ht="16.5" customHeight="1">
      <c r="A41" s="41">
        <v>5.8</v>
      </c>
      <c r="B41" s="63" t="s">
        <v>63</v>
      </c>
      <c r="C41" s="63"/>
      <c r="D41" s="61">
        <v>5.8</v>
      </c>
      <c r="E41" s="62"/>
      <c r="G41" s="16"/>
      <c r="H41" s="17"/>
      <c r="I41" s="17"/>
      <c r="J41" s="17"/>
      <c r="K41" s="18"/>
    </row>
    <row r="42" spans="1:11" ht="16.5" customHeight="1">
      <c r="A42" s="41">
        <v>0.25</v>
      </c>
      <c r="B42" s="63" t="s">
        <v>64</v>
      </c>
      <c r="C42" s="63"/>
      <c r="D42" s="61">
        <v>0.25</v>
      </c>
      <c r="E42" s="62"/>
      <c r="G42" s="16" t="s">
        <v>76</v>
      </c>
      <c r="H42" s="17"/>
      <c r="I42" s="32">
        <f>D45</f>
        <v>972.4000000000001</v>
      </c>
      <c r="J42" s="17" t="s">
        <v>66</v>
      </c>
      <c r="K42" s="18" t="s">
        <v>97</v>
      </c>
    </row>
    <row r="43" spans="1:11" ht="16.5" customHeight="1">
      <c r="A43" s="41"/>
      <c r="B43" s="63" t="s">
        <v>65</v>
      </c>
      <c r="C43" s="63"/>
      <c r="D43" s="61"/>
      <c r="E43" s="62"/>
      <c r="G43" s="16"/>
      <c r="H43" s="17"/>
      <c r="I43" s="17"/>
      <c r="J43" s="17"/>
      <c r="K43" s="18"/>
    </row>
    <row r="44" spans="1:11" ht="16.5" customHeight="1">
      <c r="A44" s="34">
        <f>SUM(A36:A43)</f>
        <v>2477.32</v>
      </c>
      <c r="B44" s="64" t="s">
        <v>81</v>
      </c>
      <c r="C44" s="64"/>
      <c r="D44" s="57">
        <f>SUM(D36:E43)</f>
        <v>1504.92</v>
      </c>
      <c r="E44" s="58"/>
      <c r="G44" s="21" t="s">
        <v>77</v>
      </c>
      <c r="H44" s="14"/>
      <c r="I44" s="80">
        <f>I40-I38+I42</f>
        <v>2242.516585037743</v>
      </c>
      <c r="J44" s="80"/>
      <c r="K44" s="15" t="s">
        <v>97</v>
      </c>
    </row>
    <row r="45" spans="1:11" ht="16.5" customHeight="1">
      <c r="A45" s="16" t="s">
        <v>67</v>
      </c>
      <c r="B45" s="17"/>
      <c r="C45" s="26" t="s">
        <v>66</v>
      </c>
      <c r="D45" s="59">
        <f>A44-D44</f>
        <v>972.4000000000001</v>
      </c>
      <c r="E45" s="58"/>
      <c r="G45" s="16" t="s">
        <v>78</v>
      </c>
      <c r="H45" s="17"/>
      <c r="I45" s="17"/>
      <c r="J45" s="50">
        <f>J35-I44</f>
        <v>-2242.516585037743</v>
      </c>
      <c r="K45" s="18" t="s">
        <v>97</v>
      </c>
    </row>
    <row r="46" spans="1:11" ht="16.5" customHeight="1">
      <c r="A46" s="21" t="s">
        <v>68</v>
      </c>
      <c r="B46" s="14"/>
      <c r="C46" s="14"/>
      <c r="D46" s="57">
        <f>E32-A44</f>
        <v>4.153670781579422</v>
      </c>
      <c r="E46" s="58"/>
      <c r="G46" s="16" t="s">
        <v>79</v>
      </c>
      <c r="H46" s="17"/>
      <c r="I46" s="17"/>
      <c r="J46" s="14"/>
      <c r="K46" s="18" t="s">
        <v>98</v>
      </c>
    </row>
    <row r="47" spans="1:11" ht="16.5" customHeight="1">
      <c r="A47" s="21" t="s">
        <v>69</v>
      </c>
      <c r="B47" s="14"/>
      <c r="C47" s="14"/>
      <c r="D47" s="57"/>
      <c r="E47" s="58"/>
      <c r="G47" s="4" t="s">
        <v>80</v>
      </c>
      <c r="H47" s="10"/>
      <c r="I47" s="10"/>
      <c r="J47" s="10"/>
      <c r="K47" s="5" t="s">
        <v>97</v>
      </c>
    </row>
  </sheetData>
  <mergeCells count="64">
    <mergeCell ref="E3:G3"/>
    <mergeCell ref="E4:G4"/>
    <mergeCell ref="C4:D4"/>
    <mergeCell ref="A4:B4"/>
    <mergeCell ref="A1:B1"/>
    <mergeCell ref="A2:B2"/>
    <mergeCell ref="A3:B3"/>
    <mergeCell ref="C3:D3"/>
    <mergeCell ref="I2:K2"/>
    <mergeCell ref="D2:E2"/>
    <mergeCell ref="D1:E1"/>
    <mergeCell ref="I1:K1"/>
    <mergeCell ref="F1:H1"/>
    <mergeCell ref="F2:H2"/>
    <mergeCell ref="H4:I4"/>
    <mergeCell ref="J4:K4"/>
    <mergeCell ref="D47:E47"/>
    <mergeCell ref="I44:J44"/>
    <mergeCell ref="D37:E37"/>
    <mergeCell ref="D45:E45"/>
    <mergeCell ref="D46:E46"/>
    <mergeCell ref="D41:E41"/>
    <mergeCell ref="D42:E42"/>
    <mergeCell ref="D43:E43"/>
    <mergeCell ref="D44:E44"/>
    <mergeCell ref="D38:E38"/>
    <mergeCell ref="D39:E39"/>
    <mergeCell ref="D40:E40"/>
    <mergeCell ref="B41:C41"/>
    <mergeCell ref="B42:C42"/>
    <mergeCell ref="B43:C43"/>
    <mergeCell ref="B44:C44"/>
    <mergeCell ref="B37:C37"/>
    <mergeCell ref="B38:C38"/>
    <mergeCell ref="B39:C39"/>
    <mergeCell ref="B40:C40"/>
    <mergeCell ref="A25:G25"/>
    <mergeCell ref="A34:E34"/>
    <mergeCell ref="B35:C35"/>
    <mergeCell ref="B36:C36"/>
    <mergeCell ref="G34:K34"/>
    <mergeCell ref="D35:E35"/>
    <mergeCell ref="D36:E36"/>
    <mergeCell ref="G20:H21"/>
    <mergeCell ref="A15:K15"/>
    <mergeCell ref="G16:H17"/>
    <mergeCell ref="A16:B17"/>
    <mergeCell ref="A20:B21"/>
    <mergeCell ref="G5:K5"/>
    <mergeCell ref="G6:I6"/>
    <mergeCell ref="J6:K6"/>
    <mergeCell ref="B9:E9"/>
    <mergeCell ref="H9:K9"/>
    <mergeCell ref="J7:K7"/>
    <mergeCell ref="G7:I7"/>
    <mergeCell ref="A5:E8"/>
    <mergeCell ref="I10:J10"/>
    <mergeCell ref="I11:J11"/>
    <mergeCell ref="I12:J12"/>
    <mergeCell ref="I13:J13"/>
    <mergeCell ref="C10:D10"/>
    <mergeCell ref="C11:D11"/>
    <mergeCell ref="C12:D12"/>
    <mergeCell ref="C13:D13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tabSelected="1" zoomScale="112" zoomScaleNormal="112" zoomScaleSheetLayoutView="25" workbookViewId="0" topLeftCell="A1">
      <selection activeCell="A1" sqref="A1:K16384"/>
    </sheetView>
  </sheetViews>
  <sheetFormatPr defaultColWidth="8.88671875" defaultRowHeight="15"/>
  <cols>
    <col min="1" max="5" width="9.4453125" style="1" customWidth="1"/>
    <col min="6" max="6" width="0.9921875" style="1" customWidth="1"/>
    <col min="7" max="11" width="9.4453125" style="1" customWidth="1"/>
    <col min="12" max="16384" width="8.77734375" style="1" customWidth="1"/>
  </cols>
  <sheetData>
    <row r="1" spans="1:11" ht="16.5" customHeight="1">
      <c r="A1" s="51" t="s">
        <v>0</v>
      </c>
      <c r="B1" s="53"/>
      <c r="C1" s="48" t="s">
        <v>1</v>
      </c>
      <c r="D1" s="51" t="s">
        <v>2</v>
      </c>
      <c r="E1" s="53"/>
      <c r="F1" s="51" t="s">
        <v>3</v>
      </c>
      <c r="G1" s="52"/>
      <c r="H1" s="53"/>
      <c r="I1" s="51" t="s">
        <v>4</v>
      </c>
      <c r="J1" s="52"/>
      <c r="K1" s="53"/>
    </row>
    <row r="2" spans="1:11" ht="16.5" customHeight="1">
      <c r="A2" s="71" t="s">
        <v>104</v>
      </c>
      <c r="B2" s="72"/>
      <c r="C2" s="29" t="s">
        <v>6</v>
      </c>
      <c r="D2" s="71">
        <v>3610</v>
      </c>
      <c r="E2" s="72"/>
      <c r="F2" s="71">
        <v>2514</v>
      </c>
      <c r="G2" s="54"/>
      <c r="H2" s="72"/>
      <c r="I2" s="71" t="s">
        <v>107</v>
      </c>
      <c r="J2" s="54"/>
      <c r="K2" s="72"/>
    </row>
    <row r="3" spans="1:11" ht="16.5" customHeight="1">
      <c r="A3" s="51" t="s">
        <v>8</v>
      </c>
      <c r="B3" s="53"/>
      <c r="C3" s="51" t="s">
        <v>9</v>
      </c>
      <c r="D3" s="53"/>
      <c r="E3" s="51" t="s">
        <v>10</v>
      </c>
      <c r="F3" s="52"/>
      <c r="G3" s="53"/>
      <c r="H3" s="2" t="s">
        <v>11</v>
      </c>
      <c r="I3" s="3"/>
      <c r="J3" s="2" t="s">
        <v>15</v>
      </c>
      <c r="K3" s="3"/>
    </row>
    <row r="4" spans="1:11" ht="16.5" customHeight="1">
      <c r="A4" s="81" t="s">
        <v>105</v>
      </c>
      <c r="B4" s="83"/>
      <c r="C4" s="81" t="s">
        <v>124</v>
      </c>
      <c r="D4" s="83"/>
      <c r="E4" s="81" t="s">
        <v>106</v>
      </c>
      <c r="F4" s="82"/>
      <c r="G4" s="83"/>
      <c r="H4" s="71" t="s">
        <v>133</v>
      </c>
      <c r="I4" s="72"/>
      <c r="J4" s="71" t="s">
        <v>134</v>
      </c>
      <c r="K4" s="72"/>
    </row>
    <row r="5" spans="1:11" ht="16.5" customHeight="1">
      <c r="A5" s="55" t="s">
        <v>82</v>
      </c>
      <c r="B5" s="56"/>
      <c r="C5" s="56"/>
      <c r="D5" s="56"/>
      <c r="E5" s="56"/>
      <c r="F5" s="3"/>
      <c r="G5" s="73" t="s">
        <v>16</v>
      </c>
      <c r="H5" s="74"/>
      <c r="I5" s="74"/>
      <c r="J5" s="74"/>
      <c r="K5" s="75"/>
    </row>
    <row r="6" spans="1:11" ht="16.5" customHeight="1">
      <c r="A6" s="76"/>
      <c r="B6" s="77"/>
      <c r="C6" s="77"/>
      <c r="D6" s="77"/>
      <c r="E6" s="77"/>
      <c r="F6" s="18"/>
      <c r="G6" s="51" t="s">
        <v>17</v>
      </c>
      <c r="H6" s="52"/>
      <c r="I6" s="53"/>
      <c r="J6" s="51" t="s">
        <v>18</v>
      </c>
      <c r="K6" s="53"/>
    </row>
    <row r="7" spans="1:11" ht="16.5" customHeight="1">
      <c r="A7" s="76"/>
      <c r="B7" s="77"/>
      <c r="C7" s="77"/>
      <c r="D7" s="77"/>
      <c r="E7" s="77"/>
      <c r="F7" s="18"/>
      <c r="G7" s="71" t="s">
        <v>123</v>
      </c>
      <c r="H7" s="54"/>
      <c r="I7" s="72"/>
      <c r="J7" s="71" t="s">
        <v>122</v>
      </c>
      <c r="K7" s="72"/>
    </row>
    <row r="8" spans="1:11" ht="16.5" customHeight="1">
      <c r="A8" s="78"/>
      <c r="B8" s="79"/>
      <c r="C8" s="79"/>
      <c r="D8" s="79"/>
      <c r="E8" s="79"/>
      <c r="F8" s="5"/>
      <c r="G8" s="13" t="s">
        <v>19</v>
      </c>
      <c r="H8" s="14"/>
      <c r="I8" s="15"/>
      <c r="J8" s="47" t="s">
        <v>20</v>
      </c>
      <c r="K8" s="46"/>
    </row>
    <row r="9" spans="1:11" ht="16.5" customHeight="1">
      <c r="A9" s="43"/>
      <c r="B9" s="74" t="s">
        <v>24</v>
      </c>
      <c r="C9" s="74"/>
      <c r="D9" s="74"/>
      <c r="E9" s="75"/>
      <c r="G9" s="43" t="s">
        <v>99</v>
      </c>
      <c r="H9" s="73" t="s">
        <v>25</v>
      </c>
      <c r="I9" s="74"/>
      <c r="J9" s="74"/>
      <c r="K9" s="75"/>
    </row>
    <row r="10" spans="1:11" ht="16.5" customHeight="1">
      <c r="A10" s="44"/>
      <c r="B10" s="28" t="s">
        <v>26</v>
      </c>
      <c r="C10" s="65" t="s">
        <v>27</v>
      </c>
      <c r="D10" s="66" t="s">
        <v>27</v>
      </c>
      <c r="E10" s="28" t="s">
        <v>28</v>
      </c>
      <c r="G10" s="44" t="s">
        <v>94</v>
      </c>
      <c r="H10" s="28" t="s">
        <v>26</v>
      </c>
      <c r="I10" s="65" t="s">
        <v>27</v>
      </c>
      <c r="J10" s="66"/>
      <c r="K10" s="28" t="s">
        <v>28</v>
      </c>
    </row>
    <row r="11" spans="1:11" ht="16.5" customHeight="1">
      <c r="A11" s="20" t="s">
        <v>21</v>
      </c>
      <c r="B11" s="33">
        <v>230</v>
      </c>
      <c r="C11" s="61">
        <v>359</v>
      </c>
      <c r="D11" s="62"/>
      <c r="E11" s="33">
        <v>290</v>
      </c>
      <c r="G11" s="20" t="s">
        <v>21</v>
      </c>
      <c r="H11" s="33">
        <v>550</v>
      </c>
      <c r="I11" s="61">
        <v>574</v>
      </c>
      <c r="J11" s="62"/>
      <c r="K11" s="33">
        <v>566</v>
      </c>
    </row>
    <row r="12" spans="1:11" ht="16.5" customHeight="1">
      <c r="A12" s="20" t="s">
        <v>22</v>
      </c>
      <c r="B12" s="33">
        <v>229</v>
      </c>
      <c r="C12" s="61">
        <v>359</v>
      </c>
      <c r="D12" s="62"/>
      <c r="E12" s="33">
        <v>284</v>
      </c>
      <c r="G12" s="20" t="s">
        <v>22</v>
      </c>
      <c r="H12" s="33">
        <v>550</v>
      </c>
      <c r="I12" s="61">
        <v>574</v>
      </c>
      <c r="J12" s="62"/>
      <c r="K12" s="33">
        <v>564</v>
      </c>
    </row>
    <row r="13" spans="1:11" ht="16.5" customHeight="1">
      <c r="A13" s="20" t="s">
        <v>23</v>
      </c>
      <c r="B13" s="35">
        <f>(B11+B12)/2</f>
        <v>229.5</v>
      </c>
      <c r="C13" s="57">
        <f>(C11+C12)/2</f>
        <v>359</v>
      </c>
      <c r="D13" s="58"/>
      <c r="E13" s="35">
        <f>(E11+E12)/2</f>
        <v>287</v>
      </c>
      <c r="G13" s="20" t="s">
        <v>23</v>
      </c>
      <c r="H13" s="35">
        <f>(H11+H12)/2</f>
        <v>550</v>
      </c>
      <c r="I13" s="57">
        <f>(I11+I12)/2</f>
        <v>574</v>
      </c>
      <c r="J13" s="58"/>
      <c r="K13" s="35">
        <f>(K11+K12)/2</f>
        <v>565</v>
      </c>
    </row>
    <row r="14" ht="4.5" customHeight="1"/>
    <row r="15" spans="1:11" ht="16.5" customHeight="1">
      <c r="A15" s="65" t="s">
        <v>30</v>
      </c>
      <c r="B15" s="60"/>
      <c r="C15" s="60"/>
      <c r="D15" s="60"/>
      <c r="E15" s="60"/>
      <c r="F15" s="60"/>
      <c r="G15" s="60"/>
      <c r="H15" s="60"/>
      <c r="I15" s="60"/>
      <c r="J15" s="60"/>
      <c r="K15" s="66"/>
    </row>
    <row r="16" spans="1:11" ht="16.5" customHeight="1">
      <c r="A16" s="69" t="s">
        <v>29</v>
      </c>
      <c r="B16" s="70"/>
      <c r="C16" s="29" t="s">
        <v>26</v>
      </c>
      <c r="D16" s="29" t="s">
        <v>27</v>
      </c>
      <c r="E16" s="29" t="s">
        <v>28</v>
      </c>
      <c r="F16" s="12"/>
      <c r="G16" s="69" t="s">
        <v>29</v>
      </c>
      <c r="H16" s="70"/>
      <c r="I16" s="29" t="s">
        <v>26</v>
      </c>
      <c r="J16" s="29" t="s">
        <v>27</v>
      </c>
      <c r="K16" s="29" t="s">
        <v>28</v>
      </c>
    </row>
    <row r="17" spans="1:11" ht="16.5" customHeight="1">
      <c r="A17" s="71"/>
      <c r="B17" s="72"/>
      <c r="C17" s="33">
        <v>-1.8</v>
      </c>
      <c r="D17" s="33">
        <v>-1</v>
      </c>
      <c r="E17" s="33">
        <v>-1</v>
      </c>
      <c r="F17" s="12"/>
      <c r="G17" s="71"/>
      <c r="H17" s="72"/>
      <c r="I17" s="33">
        <v>-1.8</v>
      </c>
      <c r="J17" s="33">
        <v>-2.28</v>
      </c>
      <c r="K17" s="33">
        <v>-1</v>
      </c>
    </row>
    <row r="18" spans="1:11" ht="16.5" customHeight="1">
      <c r="A18" s="8" t="s">
        <v>102</v>
      </c>
      <c r="B18" s="3"/>
      <c r="C18" s="28" t="s">
        <v>31</v>
      </c>
      <c r="D18" s="28" t="s">
        <v>32</v>
      </c>
      <c r="E18" s="28" t="s">
        <v>33</v>
      </c>
      <c r="F18" s="12"/>
      <c r="G18" s="22"/>
      <c r="H18" s="23"/>
      <c r="I18" s="28" t="s">
        <v>31</v>
      </c>
      <c r="J18" s="28" t="s">
        <v>32</v>
      </c>
      <c r="K18" s="28" t="s">
        <v>33</v>
      </c>
    </row>
    <row r="19" spans="1:11" ht="16.5" customHeight="1">
      <c r="A19" s="4" t="s">
        <v>103</v>
      </c>
      <c r="B19" s="5"/>
      <c r="C19" s="35">
        <f>C13-B13</f>
        <v>129.5</v>
      </c>
      <c r="D19" s="35">
        <f>I25+C17-D17</f>
        <v>80.2</v>
      </c>
      <c r="E19" s="36">
        <f>C19/D19/100</f>
        <v>0.01614713216957606</v>
      </c>
      <c r="F19" s="12"/>
      <c r="G19" s="24"/>
      <c r="H19" s="25"/>
      <c r="I19" s="35">
        <f>I13-H13</f>
        <v>24</v>
      </c>
      <c r="J19" s="35">
        <f>I25+I17-J17</f>
        <v>81.48</v>
      </c>
      <c r="K19" s="36">
        <f>I19/J19/100</f>
        <v>0.0029455081001472753</v>
      </c>
    </row>
    <row r="20" spans="1:11" ht="16.5" customHeight="1">
      <c r="A20" s="67" t="s">
        <v>34</v>
      </c>
      <c r="B20" s="68"/>
      <c r="C20" s="28" t="s">
        <v>26</v>
      </c>
      <c r="D20" s="28" t="s">
        <v>27</v>
      </c>
      <c r="E20" s="28" t="s">
        <v>28</v>
      </c>
      <c r="F20" s="12"/>
      <c r="G20" s="67" t="s">
        <v>34</v>
      </c>
      <c r="H20" s="68"/>
      <c r="I20" s="28" t="s">
        <v>26</v>
      </c>
      <c r="J20" s="28" t="s">
        <v>27</v>
      </c>
      <c r="K20" s="28" t="s">
        <v>28</v>
      </c>
    </row>
    <row r="21" spans="1:11" ht="16.5" customHeight="1">
      <c r="A21" s="71"/>
      <c r="B21" s="72"/>
      <c r="C21" s="35">
        <f>C17*E19*100+B13</f>
        <v>226.59351620947632</v>
      </c>
      <c r="D21" s="35">
        <f>D17*E19*100+C13</f>
        <v>357.3852867830424</v>
      </c>
      <c r="E21" s="35">
        <f>E17*E19*100+E13</f>
        <v>285.3852867830424</v>
      </c>
      <c r="F21" s="12"/>
      <c r="G21" s="69"/>
      <c r="H21" s="70"/>
      <c r="I21" s="35">
        <f>I17*K19*100+H13</f>
        <v>549.4698085419735</v>
      </c>
      <c r="J21" s="35">
        <f>J17*K19*100+I13</f>
        <v>573.3284241531665</v>
      </c>
      <c r="K21" s="35">
        <f>K17*K19*100+K13</f>
        <v>564.7054491899853</v>
      </c>
    </row>
    <row r="22" spans="1:11" ht="16.5" customHeight="1">
      <c r="A22" s="21" t="s">
        <v>96</v>
      </c>
      <c r="B22" s="14"/>
      <c r="C22" s="14"/>
      <c r="D22" s="15"/>
      <c r="E22" s="45">
        <f>(C21+D21+6*E21)/8-1.4</f>
        <v>285.6363154613466</v>
      </c>
      <c r="G22" s="21" t="s">
        <v>36</v>
      </c>
      <c r="H22" s="14"/>
      <c r="I22" s="14"/>
      <c r="J22" s="15"/>
      <c r="K22" s="45">
        <f>(I21+J21+6*K21)/8-1.4</f>
        <v>562.4788659793816</v>
      </c>
    </row>
    <row r="23" spans="1:11" ht="16.5" customHeight="1">
      <c r="A23" s="21" t="s">
        <v>37</v>
      </c>
      <c r="B23" s="14"/>
      <c r="C23" s="14"/>
      <c r="D23" s="15"/>
      <c r="E23" s="39">
        <v>2392.36</v>
      </c>
      <c r="G23" s="4" t="s">
        <v>37</v>
      </c>
      <c r="H23" s="10"/>
      <c r="I23" s="10"/>
      <c r="J23" s="5"/>
      <c r="K23" s="39">
        <v>5042.33</v>
      </c>
    </row>
    <row r="24" ht="6" customHeight="1"/>
    <row r="25" spans="1:11" ht="16.5" customHeight="1">
      <c r="A25" s="65" t="s">
        <v>38</v>
      </c>
      <c r="B25" s="60"/>
      <c r="C25" s="60"/>
      <c r="D25" s="60"/>
      <c r="E25" s="60"/>
      <c r="F25" s="60"/>
      <c r="G25" s="60"/>
      <c r="H25" s="27" t="s">
        <v>39</v>
      </c>
      <c r="I25" s="40">
        <v>81</v>
      </c>
      <c r="J25" s="14"/>
      <c r="K25" s="15"/>
    </row>
    <row r="26" spans="1:11" s="12" customFormat="1" ht="16.5" customHeight="1">
      <c r="A26" s="28" t="s">
        <v>40</v>
      </c>
      <c r="B26" s="28" t="s">
        <v>41</v>
      </c>
      <c r="C26" s="28" t="s">
        <v>42</v>
      </c>
      <c r="D26" s="28" t="s">
        <v>43</v>
      </c>
      <c r="E26" s="28" t="s">
        <v>44</v>
      </c>
      <c r="F26" s="30"/>
      <c r="G26" s="28" t="s">
        <v>40</v>
      </c>
      <c r="H26" s="28" t="s">
        <v>41</v>
      </c>
      <c r="I26" s="28" t="s">
        <v>42</v>
      </c>
      <c r="J26" s="28" t="s">
        <v>43</v>
      </c>
      <c r="K26" s="28" t="s">
        <v>44</v>
      </c>
    </row>
    <row r="27" spans="1:11" ht="16.5" customHeight="1">
      <c r="A27" s="39">
        <v>8.86</v>
      </c>
      <c r="B27" s="39">
        <v>-1.26</v>
      </c>
      <c r="C27" s="34">
        <f>D21-C21</f>
        <v>130.79177057356605</v>
      </c>
      <c r="D27" s="39">
        <v>44.22</v>
      </c>
      <c r="E27" s="39">
        <v>39.75</v>
      </c>
      <c r="F27" s="31"/>
      <c r="G27" s="39">
        <v>10.13</v>
      </c>
      <c r="H27" s="39">
        <v>2.31</v>
      </c>
      <c r="I27" s="34">
        <f>J21-I21</f>
        <v>23.85861561119293</v>
      </c>
      <c r="J27" s="39">
        <v>62.25</v>
      </c>
      <c r="K27" s="39">
        <v>57.8</v>
      </c>
    </row>
    <row r="28" spans="1:11" ht="16.5" customHeight="1">
      <c r="A28" s="21" t="s">
        <v>45</v>
      </c>
      <c r="B28" s="14"/>
      <c r="C28" s="14"/>
      <c r="D28" s="15"/>
      <c r="E28" s="37">
        <f>A27*B27*C27/I25</f>
        <v>-18.026012468827926</v>
      </c>
      <c r="F28" s="31"/>
      <c r="G28" s="21" t="s">
        <v>45</v>
      </c>
      <c r="H28" s="14"/>
      <c r="I28" s="14"/>
      <c r="J28" s="15"/>
      <c r="K28" s="37">
        <f>G27*H27*I27/I25</f>
        <v>6.892577319587629</v>
      </c>
    </row>
    <row r="29" spans="1:11" ht="16.5" customHeight="1">
      <c r="A29" s="21" t="s">
        <v>46</v>
      </c>
      <c r="B29" s="14"/>
      <c r="C29" s="14"/>
      <c r="D29" s="15"/>
      <c r="E29" s="37">
        <f>C27*C27*0.005*(D27-E27)/I25</f>
        <v>4.720123333732373</v>
      </c>
      <c r="F29" s="31"/>
      <c r="G29" s="21" t="s">
        <v>46</v>
      </c>
      <c r="H29" s="14"/>
      <c r="I29" s="14"/>
      <c r="J29" s="15"/>
      <c r="K29" s="37">
        <f>I27*I27*0.005*(J27-K27)/I25</f>
        <v>0.1563635338288787</v>
      </c>
    </row>
    <row r="30" spans="1:11" ht="16.5" customHeight="1">
      <c r="A30" s="21" t="s">
        <v>47</v>
      </c>
      <c r="B30" s="14"/>
      <c r="C30" s="14"/>
      <c r="D30" s="15" t="s">
        <v>48</v>
      </c>
      <c r="E30" s="37">
        <f>E23+E28+E29</f>
        <v>2379.0541108649045</v>
      </c>
      <c r="F30" s="31"/>
      <c r="G30" s="21" t="s">
        <v>47</v>
      </c>
      <c r="H30" s="14"/>
      <c r="I30" s="14"/>
      <c r="J30" s="15" t="s">
        <v>53</v>
      </c>
      <c r="K30" s="37">
        <f>K23+K28+K29</f>
        <v>5049.378940853417</v>
      </c>
    </row>
    <row r="31" spans="1:11" ht="16.5" customHeight="1">
      <c r="A31" s="21" t="s">
        <v>49</v>
      </c>
      <c r="B31" s="14"/>
      <c r="C31" s="14"/>
      <c r="D31" s="15" t="s">
        <v>50</v>
      </c>
      <c r="E31" s="39">
        <v>1.022</v>
      </c>
      <c r="F31" s="31"/>
      <c r="G31" s="21" t="s">
        <v>49</v>
      </c>
      <c r="H31" s="14"/>
      <c r="I31" s="14"/>
      <c r="J31" s="15" t="s">
        <v>54</v>
      </c>
      <c r="K31" s="39">
        <v>1.022</v>
      </c>
    </row>
    <row r="32" spans="1:11" ht="16.5" customHeight="1">
      <c r="A32" s="21" t="s">
        <v>51</v>
      </c>
      <c r="B32" s="14"/>
      <c r="C32" s="14"/>
      <c r="D32" s="15" t="s">
        <v>52</v>
      </c>
      <c r="E32" s="49">
        <f>E30*E31/1.025</f>
        <v>2372.0910256623733</v>
      </c>
      <c r="F32" s="7"/>
      <c r="G32" s="21" t="s">
        <v>84</v>
      </c>
      <c r="H32" s="14"/>
      <c r="I32" s="14"/>
      <c r="J32" s="15" t="s">
        <v>55</v>
      </c>
      <c r="K32" s="49">
        <f>K30*K31/1.025</f>
        <v>5034.6002707826265</v>
      </c>
    </row>
    <row r="33" ht="6" customHeight="1"/>
    <row r="34" spans="1:11" ht="16.5" customHeight="1">
      <c r="A34" s="65" t="s">
        <v>56</v>
      </c>
      <c r="B34" s="60"/>
      <c r="C34" s="60"/>
      <c r="D34" s="60"/>
      <c r="E34" s="66"/>
      <c r="G34" s="65" t="s">
        <v>71</v>
      </c>
      <c r="H34" s="60"/>
      <c r="I34" s="60"/>
      <c r="J34" s="60"/>
      <c r="K34" s="66"/>
    </row>
    <row r="35" spans="1:11" ht="16.5" customHeight="1">
      <c r="A35" s="28" t="s">
        <v>57</v>
      </c>
      <c r="B35" s="63" t="s">
        <v>70</v>
      </c>
      <c r="C35" s="63"/>
      <c r="D35" s="65" t="s">
        <v>83</v>
      </c>
      <c r="E35" s="66"/>
      <c r="G35" s="16" t="s">
        <v>72</v>
      </c>
      <c r="H35" s="17"/>
      <c r="I35" s="17"/>
      <c r="J35" s="50"/>
      <c r="K35" s="18" t="s">
        <v>97</v>
      </c>
    </row>
    <row r="36" spans="1:11" ht="16.5" customHeight="1">
      <c r="A36" s="41">
        <v>1319</v>
      </c>
      <c r="B36" s="63" t="s">
        <v>58</v>
      </c>
      <c r="C36" s="63"/>
      <c r="D36" s="61">
        <v>1319</v>
      </c>
      <c r="E36" s="62"/>
      <c r="G36" s="16" t="s">
        <v>73</v>
      </c>
      <c r="H36" s="17"/>
      <c r="I36" s="17"/>
      <c r="J36" s="14"/>
      <c r="K36" s="18" t="s">
        <v>97</v>
      </c>
    </row>
    <row r="37" spans="1:11" ht="16.5" customHeight="1">
      <c r="A37" s="41">
        <v>915.5</v>
      </c>
      <c r="B37" s="63" t="s">
        <v>59</v>
      </c>
      <c r="C37" s="63"/>
      <c r="D37" s="61">
        <v>40.27</v>
      </c>
      <c r="E37" s="62"/>
      <c r="G37" s="16"/>
      <c r="H37" s="17"/>
      <c r="I37" s="17"/>
      <c r="J37" s="17"/>
      <c r="K37" s="18"/>
    </row>
    <row r="38" spans="1:11" ht="16.5" customHeight="1">
      <c r="A38" s="41">
        <v>40</v>
      </c>
      <c r="B38" s="63" t="s">
        <v>60</v>
      </c>
      <c r="C38" s="63"/>
      <c r="D38" s="61">
        <v>38</v>
      </c>
      <c r="E38" s="62"/>
      <c r="G38" s="16" t="s">
        <v>75</v>
      </c>
      <c r="H38" s="17"/>
      <c r="I38" s="10">
        <f>E32</f>
        <v>2372.0910256623733</v>
      </c>
      <c r="J38" s="17" t="s">
        <v>52</v>
      </c>
      <c r="K38" s="18" t="s">
        <v>97</v>
      </c>
    </row>
    <row r="39" spans="1:11" ht="16.5" customHeight="1">
      <c r="A39" s="41">
        <v>31.1</v>
      </c>
      <c r="B39" s="63" t="s">
        <v>61</v>
      </c>
      <c r="C39" s="63"/>
      <c r="D39" s="61">
        <v>30.8</v>
      </c>
      <c r="E39" s="62"/>
      <c r="G39" s="16"/>
      <c r="H39" s="17"/>
      <c r="I39" s="17"/>
      <c r="J39" s="17"/>
      <c r="K39" s="18"/>
    </row>
    <row r="40" spans="1:11" ht="16.5" customHeight="1">
      <c r="A40" s="41">
        <v>61</v>
      </c>
      <c r="B40" s="63" t="s">
        <v>92</v>
      </c>
      <c r="C40" s="63"/>
      <c r="D40" s="61">
        <v>61</v>
      </c>
      <c r="E40" s="62"/>
      <c r="G40" s="16" t="s">
        <v>74</v>
      </c>
      <c r="H40" s="17"/>
      <c r="I40" s="10">
        <f>K32</f>
        <v>5034.6002707826265</v>
      </c>
      <c r="J40" s="17" t="s">
        <v>55</v>
      </c>
      <c r="K40" s="18" t="s">
        <v>97</v>
      </c>
    </row>
    <row r="41" spans="1:11" ht="16.5" customHeight="1">
      <c r="A41" s="41">
        <v>4.86</v>
      </c>
      <c r="B41" s="63" t="s">
        <v>63</v>
      </c>
      <c r="C41" s="63"/>
      <c r="D41" s="61">
        <v>4.86</v>
      </c>
      <c r="E41" s="62"/>
      <c r="G41" s="16"/>
      <c r="H41" s="17"/>
      <c r="I41" s="17"/>
      <c r="J41" s="17"/>
      <c r="K41" s="18"/>
    </row>
    <row r="42" spans="1:11" ht="16.5" customHeight="1">
      <c r="A42" s="41"/>
      <c r="B42" s="63" t="s">
        <v>64</v>
      </c>
      <c r="C42" s="63"/>
      <c r="D42" s="61"/>
      <c r="E42" s="62"/>
      <c r="G42" s="16" t="s">
        <v>76</v>
      </c>
      <c r="H42" s="17"/>
      <c r="I42" s="32">
        <f>D45</f>
        <v>877.5300000000002</v>
      </c>
      <c r="J42" s="17" t="s">
        <v>66</v>
      </c>
      <c r="K42" s="18" t="s">
        <v>97</v>
      </c>
    </row>
    <row r="43" spans="1:11" ht="16.5" customHeight="1">
      <c r="A43" s="41">
        <v>1</v>
      </c>
      <c r="B43" s="63" t="s">
        <v>65</v>
      </c>
      <c r="C43" s="63"/>
      <c r="D43" s="61">
        <v>1</v>
      </c>
      <c r="E43" s="62"/>
      <c r="G43" s="16"/>
      <c r="H43" s="17"/>
      <c r="I43" s="17"/>
      <c r="J43" s="17"/>
      <c r="K43" s="18"/>
    </row>
    <row r="44" spans="1:11" ht="16.5" customHeight="1">
      <c r="A44" s="34">
        <f>SUM(A36:A43)</f>
        <v>2372.46</v>
      </c>
      <c r="B44" s="64" t="s">
        <v>81</v>
      </c>
      <c r="C44" s="64"/>
      <c r="D44" s="57">
        <f>SUM(D36:E43)</f>
        <v>1494.9299999999998</v>
      </c>
      <c r="E44" s="58"/>
      <c r="G44" s="21" t="s">
        <v>77</v>
      </c>
      <c r="H44" s="14"/>
      <c r="I44" s="80">
        <f>I40-I38+I42</f>
        <v>3540.0392451202533</v>
      </c>
      <c r="J44" s="80"/>
      <c r="K44" s="15" t="s">
        <v>97</v>
      </c>
    </row>
    <row r="45" spans="1:11" ht="16.5" customHeight="1">
      <c r="A45" s="16" t="s">
        <v>67</v>
      </c>
      <c r="B45" s="17"/>
      <c r="C45" s="26" t="s">
        <v>66</v>
      </c>
      <c r="D45" s="59">
        <f>A44-D44</f>
        <v>877.5300000000002</v>
      </c>
      <c r="E45" s="58"/>
      <c r="G45" s="16" t="s">
        <v>78</v>
      </c>
      <c r="H45" s="17"/>
      <c r="I45" s="17"/>
      <c r="J45" s="50">
        <f>J35-I44</f>
        <v>-3540.0392451202533</v>
      </c>
      <c r="K45" s="18" t="s">
        <v>97</v>
      </c>
    </row>
    <row r="46" spans="1:11" ht="16.5" customHeight="1">
      <c r="A46" s="21" t="s">
        <v>68</v>
      </c>
      <c r="B46" s="14"/>
      <c r="C46" s="14"/>
      <c r="D46" s="57">
        <f>E32-A44</f>
        <v>-0.36897433762669607</v>
      </c>
      <c r="E46" s="58"/>
      <c r="G46" s="16" t="s">
        <v>79</v>
      </c>
      <c r="H46" s="17"/>
      <c r="I46" s="17"/>
      <c r="J46" s="14"/>
      <c r="K46" s="18" t="s">
        <v>98</v>
      </c>
    </row>
    <row r="47" spans="1:11" ht="16.5" customHeight="1">
      <c r="A47" s="21" t="s">
        <v>69</v>
      </c>
      <c r="B47" s="14"/>
      <c r="C47" s="14"/>
      <c r="D47" s="57"/>
      <c r="E47" s="58"/>
      <c r="G47" s="4" t="s">
        <v>80</v>
      </c>
      <c r="H47" s="10"/>
      <c r="I47" s="10"/>
      <c r="J47" s="10"/>
      <c r="K47" s="5" t="s">
        <v>97</v>
      </c>
    </row>
  </sheetData>
  <mergeCells count="64">
    <mergeCell ref="C10:D10"/>
    <mergeCell ref="C11:D11"/>
    <mergeCell ref="C12:D12"/>
    <mergeCell ref="C13:D13"/>
    <mergeCell ref="I10:J10"/>
    <mergeCell ref="I11:J11"/>
    <mergeCell ref="I12:J12"/>
    <mergeCell ref="I13:J13"/>
    <mergeCell ref="G5:K5"/>
    <mergeCell ref="G6:I6"/>
    <mergeCell ref="J6:K6"/>
    <mergeCell ref="B9:E9"/>
    <mergeCell ref="H9:K9"/>
    <mergeCell ref="J7:K7"/>
    <mergeCell ref="G7:I7"/>
    <mergeCell ref="A5:E8"/>
    <mergeCell ref="G20:H21"/>
    <mergeCell ref="A15:K15"/>
    <mergeCell ref="G16:H17"/>
    <mergeCell ref="A16:B17"/>
    <mergeCell ref="A20:B21"/>
    <mergeCell ref="A25:G25"/>
    <mergeCell ref="A34:E34"/>
    <mergeCell ref="B35:C35"/>
    <mergeCell ref="B36:C36"/>
    <mergeCell ref="G34:K34"/>
    <mergeCell ref="D35:E35"/>
    <mergeCell ref="D36:E36"/>
    <mergeCell ref="B37:C37"/>
    <mergeCell ref="B38:C38"/>
    <mergeCell ref="B39:C39"/>
    <mergeCell ref="B40:C40"/>
    <mergeCell ref="B41:C41"/>
    <mergeCell ref="B42:C42"/>
    <mergeCell ref="B43:C43"/>
    <mergeCell ref="B44:C44"/>
    <mergeCell ref="D44:E44"/>
    <mergeCell ref="D38:E38"/>
    <mergeCell ref="D39:E39"/>
    <mergeCell ref="D40:E40"/>
    <mergeCell ref="H4:I4"/>
    <mergeCell ref="J4:K4"/>
    <mergeCell ref="D47:E47"/>
    <mergeCell ref="I44:J44"/>
    <mergeCell ref="D37:E37"/>
    <mergeCell ref="D45:E45"/>
    <mergeCell ref="D46:E46"/>
    <mergeCell ref="D41:E41"/>
    <mergeCell ref="D42:E42"/>
    <mergeCell ref="D43:E43"/>
    <mergeCell ref="I2:K2"/>
    <mergeCell ref="D2:E2"/>
    <mergeCell ref="D1:E1"/>
    <mergeCell ref="I1:K1"/>
    <mergeCell ref="F1:H1"/>
    <mergeCell ref="F2:H2"/>
    <mergeCell ref="A1:B1"/>
    <mergeCell ref="A2:B2"/>
    <mergeCell ref="A3:B3"/>
    <mergeCell ref="C3:D3"/>
    <mergeCell ref="E3:G3"/>
    <mergeCell ref="E4:G4"/>
    <mergeCell ref="C4:D4"/>
    <mergeCell ref="A4:B4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="70" zoomScaleNormal="70" zoomScaleSheetLayoutView="25" workbookViewId="0" topLeftCell="A19">
      <selection activeCell="D40" sqref="D40:E40"/>
    </sheetView>
  </sheetViews>
  <sheetFormatPr defaultColWidth="8.88671875" defaultRowHeight="15"/>
  <cols>
    <col min="1" max="5" width="9.4453125" style="1" customWidth="1"/>
    <col min="6" max="6" width="0.9921875" style="1" customWidth="1"/>
    <col min="7" max="11" width="9.4453125" style="1" customWidth="1"/>
    <col min="12" max="16384" width="8.77734375" style="1" customWidth="1"/>
  </cols>
  <sheetData>
    <row r="1" spans="1:11" ht="16.5" customHeight="1">
      <c r="A1" s="51" t="s">
        <v>0</v>
      </c>
      <c r="B1" s="53"/>
      <c r="C1" s="48" t="s">
        <v>1</v>
      </c>
      <c r="D1" s="51" t="s">
        <v>2</v>
      </c>
      <c r="E1" s="53"/>
      <c r="F1" s="51" t="s">
        <v>3</v>
      </c>
      <c r="G1" s="52"/>
      <c r="H1" s="53"/>
      <c r="I1" s="51" t="s">
        <v>4</v>
      </c>
      <c r="J1" s="52"/>
      <c r="K1" s="53"/>
    </row>
    <row r="2" spans="1:11" ht="16.5" customHeight="1">
      <c r="A2" s="71" t="s">
        <v>108</v>
      </c>
      <c r="B2" s="72"/>
      <c r="C2" s="29" t="s">
        <v>6</v>
      </c>
      <c r="D2" s="71">
        <v>3610</v>
      </c>
      <c r="E2" s="72"/>
      <c r="F2" s="71">
        <v>2514</v>
      </c>
      <c r="G2" s="54"/>
      <c r="H2" s="72"/>
      <c r="I2" s="71" t="s">
        <v>125</v>
      </c>
      <c r="J2" s="54"/>
      <c r="K2" s="72"/>
    </row>
    <row r="3" spans="1:11" ht="16.5" customHeight="1">
      <c r="A3" s="51" t="s">
        <v>8</v>
      </c>
      <c r="B3" s="53"/>
      <c r="C3" s="51" t="s">
        <v>9</v>
      </c>
      <c r="D3" s="53"/>
      <c r="E3" s="51" t="s">
        <v>10</v>
      </c>
      <c r="F3" s="52"/>
      <c r="G3" s="53"/>
      <c r="H3" s="2" t="s">
        <v>11</v>
      </c>
      <c r="I3" s="3"/>
      <c r="J3" s="2" t="s">
        <v>15</v>
      </c>
      <c r="K3" s="3"/>
    </row>
    <row r="4" spans="1:11" ht="16.5" customHeight="1">
      <c r="A4" s="81" t="s">
        <v>126</v>
      </c>
      <c r="B4" s="83"/>
      <c r="C4" s="81" t="s">
        <v>127</v>
      </c>
      <c r="D4" s="83"/>
      <c r="E4" s="81" t="s">
        <v>128</v>
      </c>
      <c r="F4" s="82"/>
      <c r="G4" s="83"/>
      <c r="H4" s="71" t="s">
        <v>129</v>
      </c>
      <c r="I4" s="72"/>
      <c r="J4" s="71" t="s">
        <v>132</v>
      </c>
      <c r="K4" s="72"/>
    </row>
    <row r="5" spans="1:11" ht="16.5" customHeight="1">
      <c r="A5" s="84" t="s">
        <v>131</v>
      </c>
      <c r="B5" s="85"/>
      <c r="C5" s="85"/>
      <c r="D5" s="85"/>
      <c r="E5" s="85"/>
      <c r="F5" s="3"/>
      <c r="G5" s="73" t="s">
        <v>16</v>
      </c>
      <c r="H5" s="74"/>
      <c r="I5" s="74"/>
      <c r="J5" s="74"/>
      <c r="K5" s="75"/>
    </row>
    <row r="6" spans="1:11" ht="16.5" customHeight="1">
      <c r="A6" s="86"/>
      <c r="B6" s="87"/>
      <c r="C6" s="87"/>
      <c r="D6" s="87"/>
      <c r="E6" s="87"/>
      <c r="F6" s="18"/>
      <c r="G6" s="51" t="s">
        <v>17</v>
      </c>
      <c r="H6" s="52"/>
      <c r="I6" s="53"/>
      <c r="J6" s="51" t="s">
        <v>18</v>
      </c>
      <c r="K6" s="53"/>
    </row>
    <row r="7" spans="1:11" ht="16.5" customHeight="1">
      <c r="A7" s="86"/>
      <c r="B7" s="87"/>
      <c r="C7" s="87"/>
      <c r="D7" s="87"/>
      <c r="E7" s="87"/>
      <c r="F7" s="18"/>
      <c r="G7" s="71" t="s">
        <v>130</v>
      </c>
      <c r="H7" s="54"/>
      <c r="I7" s="72"/>
      <c r="J7" s="71" t="s">
        <v>130</v>
      </c>
      <c r="K7" s="72"/>
    </row>
    <row r="8" spans="1:11" ht="16.5" customHeight="1">
      <c r="A8" s="88"/>
      <c r="B8" s="89"/>
      <c r="C8" s="89"/>
      <c r="D8" s="89"/>
      <c r="E8" s="89"/>
      <c r="F8" s="5"/>
      <c r="G8" s="13" t="s">
        <v>19</v>
      </c>
      <c r="H8" s="14"/>
      <c r="I8" s="15"/>
      <c r="J8" s="47" t="s">
        <v>20</v>
      </c>
      <c r="K8" s="46"/>
    </row>
    <row r="9" spans="1:11" ht="16.5" customHeight="1">
      <c r="A9" s="43" t="s">
        <v>100</v>
      </c>
      <c r="B9" s="74" t="s">
        <v>24</v>
      </c>
      <c r="C9" s="74"/>
      <c r="D9" s="74"/>
      <c r="E9" s="75"/>
      <c r="G9" s="43" t="s">
        <v>101</v>
      </c>
      <c r="H9" s="73" t="s">
        <v>25</v>
      </c>
      <c r="I9" s="74"/>
      <c r="J9" s="74"/>
      <c r="K9" s="75"/>
    </row>
    <row r="10" spans="1:11" ht="16.5" customHeight="1">
      <c r="A10" s="44"/>
      <c r="B10" s="28" t="s">
        <v>26</v>
      </c>
      <c r="C10" s="65" t="s">
        <v>27</v>
      </c>
      <c r="D10" s="66" t="s">
        <v>27</v>
      </c>
      <c r="E10" s="28" t="s">
        <v>28</v>
      </c>
      <c r="G10" s="44"/>
      <c r="H10" s="28" t="s">
        <v>26</v>
      </c>
      <c r="I10" s="65" t="s">
        <v>27</v>
      </c>
      <c r="J10" s="66"/>
      <c r="K10" s="28" t="s">
        <v>28</v>
      </c>
    </row>
    <row r="11" spans="1:11" ht="16.5" customHeight="1">
      <c r="A11" s="20" t="s">
        <v>21</v>
      </c>
      <c r="B11" s="33">
        <v>235</v>
      </c>
      <c r="C11" s="61">
        <v>395</v>
      </c>
      <c r="D11" s="62"/>
      <c r="E11" s="33">
        <v>319</v>
      </c>
      <c r="G11" s="20" t="s">
        <v>21</v>
      </c>
      <c r="H11" s="33">
        <v>563</v>
      </c>
      <c r="I11" s="61">
        <v>572</v>
      </c>
      <c r="J11" s="62"/>
      <c r="K11" s="33">
        <v>567.5</v>
      </c>
    </row>
    <row r="12" spans="1:11" ht="16.5" customHeight="1">
      <c r="A12" s="20" t="s">
        <v>22</v>
      </c>
      <c r="B12" s="33">
        <v>230</v>
      </c>
      <c r="C12" s="61">
        <v>395</v>
      </c>
      <c r="D12" s="62"/>
      <c r="E12" s="33">
        <v>303</v>
      </c>
      <c r="G12" s="20" t="s">
        <v>22</v>
      </c>
      <c r="H12" s="33">
        <v>563</v>
      </c>
      <c r="I12" s="61">
        <v>572</v>
      </c>
      <c r="J12" s="62"/>
      <c r="K12" s="33">
        <v>570</v>
      </c>
    </row>
    <row r="13" spans="1:11" ht="16.5" customHeight="1">
      <c r="A13" s="20" t="s">
        <v>23</v>
      </c>
      <c r="B13" s="35">
        <f>(B11+B12)/2</f>
        <v>232.5</v>
      </c>
      <c r="C13" s="57">
        <f>(C11+C12)/2</f>
        <v>395</v>
      </c>
      <c r="D13" s="58"/>
      <c r="E13" s="35">
        <f>(E11+E12)/2</f>
        <v>311</v>
      </c>
      <c r="G13" s="20" t="s">
        <v>23</v>
      </c>
      <c r="H13" s="35">
        <f>(H11+H12)/2</f>
        <v>563</v>
      </c>
      <c r="I13" s="57">
        <f>(I11+I12)/2</f>
        <v>572</v>
      </c>
      <c r="J13" s="58"/>
      <c r="K13" s="35">
        <f>(K11+K12)/2</f>
        <v>568.75</v>
      </c>
    </row>
    <row r="14" ht="4.5" customHeight="1"/>
    <row r="15" spans="1:11" ht="16.5" customHeight="1">
      <c r="A15" s="65" t="s">
        <v>30</v>
      </c>
      <c r="B15" s="60"/>
      <c r="C15" s="60"/>
      <c r="D15" s="60"/>
      <c r="E15" s="60"/>
      <c r="F15" s="60"/>
      <c r="G15" s="60"/>
      <c r="H15" s="60"/>
      <c r="I15" s="60"/>
      <c r="J15" s="60"/>
      <c r="K15" s="66"/>
    </row>
    <row r="16" spans="1:11" ht="16.5" customHeight="1">
      <c r="A16" s="69" t="s">
        <v>29</v>
      </c>
      <c r="B16" s="70"/>
      <c r="C16" s="29" t="s">
        <v>26</v>
      </c>
      <c r="D16" s="29" t="s">
        <v>27</v>
      </c>
      <c r="E16" s="29" t="s">
        <v>28</v>
      </c>
      <c r="F16" s="12"/>
      <c r="G16" s="69" t="s">
        <v>29</v>
      </c>
      <c r="H16" s="70"/>
      <c r="I16" s="29" t="s">
        <v>26</v>
      </c>
      <c r="J16" s="29" t="s">
        <v>27</v>
      </c>
      <c r="K16" s="29" t="s">
        <v>28</v>
      </c>
    </row>
    <row r="17" spans="1:11" ht="16.5" customHeight="1">
      <c r="A17" s="71"/>
      <c r="B17" s="72"/>
      <c r="C17" s="33">
        <v>-1.8</v>
      </c>
      <c r="D17" s="33">
        <v>-1</v>
      </c>
      <c r="E17" s="33">
        <v>-1</v>
      </c>
      <c r="F17" s="12"/>
      <c r="G17" s="71"/>
      <c r="H17" s="72"/>
      <c r="I17" s="33">
        <v>-1.8</v>
      </c>
      <c r="J17" s="33">
        <v>-2.05</v>
      </c>
      <c r="K17" s="33">
        <v>-1</v>
      </c>
    </row>
    <row r="18" spans="1:11" ht="16.5" customHeight="1">
      <c r="A18" s="8"/>
      <c r="B18" s="3"/>
      <c r="C18" s="28" t="s">
        <v>31</v>
      </c>
      <c r="D18" s="28" t="s">
        <v>32</v>
      </c>
      <c r="E18" s="28" t="s">
        <v>33</v>
      </c>
      <c r="F18" s="12"/>
      <c r="G18" s="22"/>
      <c r="H18" s="23"/>
      <c r="I18" s="28" t="s">
        <v>31</v>
      </c>
      <c r="J18" s="28" t="s">
        <v>32</v>
      </c>
      <c r="K18" s="28" t="s">
        <v>33</v>
      </c>
    </row>
    <row r="19" spans="1:11" ht="16.5" customHeight="1">
      <c r="A19" s="4"/>
      <c r="B19" s="5"/>
      <c r="C19" s="35">
        <f>C13-B13</f>
        <v>162.5</v>
      </c>
      <c r="D19" s="35">
        <f>I25+C17-D17</f>
        <v>80.2</v>
      </c>
      <c r="E19" s="36">
        <f>C19/D19/100</f>
        <v>0.020261845386533667</v>
      </c>
      <c r="F19" s="12"/>
      <c r="G19" s="24"/>
      <c r="H19" s="25"/>
      <c r="I19" s="35">
        <f>I13-H13</f>
        <v>9</v>
      </c>
      <c r="J19" s="35">
        <f>I25+I17-J17</f>
        <v>81.25</v>
      </c>
      <c r="K19" s="36">
        <f>I19/J19/100</f>
        <v>0.0011076923076923078</v>
      </c>
    </row>
    <row r="20" spans="1:11" ht="16.5" customHeight="1">
      <c r="A20" s="67" t="s">
        <v>34</v>
      </c>
      <c r="B20" s="68"/>
      <c r="C20" s="28" t="s">
        <v>26</v>
      </c>
      <c r="D20" s="28" t="s">
        <v>27</v>
      </c>
      <c r="E20" s="28" t="s">
        <v>28</v>
      </c>
      <c r="F20" s="12"/>
      <c r="G20" s="67" t="s">
        <v>34</v>
      </c>
      <c r="H20" s="68"/>
      <c r="I20" s="28" t="s">
        <v>26</v>
      </c>
      <c r="J20" s="28" t="s">
        <v>27</v>
      </c>
      <c r="K20" s="28" t="s">
        <v>28</v>
      </c>
    </row>
    <row r="21" spans="1:11" ht="16.5" customHeight="1">
      <c r="A21" s="71"/>
      <c r="B21" s="72"/>
      <c r="C21" s="35">
        <f>C17*E19*100+B13</f>
        <v>228.85286783042395</v>
      </c>
      <c r="D21" s="35">
        <f>D17*E19*100+C13</f>
        <v>392.97381546134665</v>
      </c>
      <c r="E21" s="35">
        <f>E17*E19*100+E13</f>
        <v>308.97381546134665</v>
      </c>
      <c r="F21" s="12"/>
      <c r="G21" s="69"/>
      <c r="H21" s="70"/>
      <c r="I21" s="35">
        <f>I17*K19*100+H13</f>
        <v>562.8006153846154</v>
      </c>
      <c r="J21" s="35">
        <f>J17*K19*100+I13</f>
        <v>571.7729230769231</v>
      </c>
      <c r="K21" s="35">
        <f>K17*K19*100+K13</f>
        <v>568.6392307692307</v>
      </c>
    </row>
    <row r="22" spans="1:11" ht="16.5" customHeight="1">
      <c r="A22" s="21" t="s">
        <v>96</v>
      </c>
      <c r="B22" s="14"/>
      <c r="C22" s="14"/>
      <c r="D22" s="15"/>
      <c r="E22" s="45">
        <f>(C21+D21+6*E21)/8-1.4</f>
        <v>308.0586970074813</v>
      </c>
      <c r="G22" s="21" t="s">
        <v>36</v>
      </c>
      <c r="H22" s="14"/>
      <c r="I22" s="14"/>
      <c r="J22" s="15"/>
      <c r="K22" s="45">
        <f>(I21+J21+6*K21)/8-1.4</f>
        <v>566.9011153846153</v>
      </c>
    </row>
    <row r="23" spans="1:11" ht="16.5" customHeight="1">
      <c r="A23" s="21" t="s">
        <v>37</v>
      </c>
      <c r="B23" s="14"/>
      <c r="C23" s="14"/>
      <c r="D23" s="15"/>
      <c r="E23" s="39">
        <v>2592.5</v>
      </c>
      <c r="G23" s="4" t="s">
        <v>37</v>
      </c>
      <c r="H23" s="10"/>
      <c r="I23" s="10"/>
      <c r="J23" s="5"/>
      <c r="K23" s="39">
        <v>5087.1</v>
      </c>
    </row>
    <row r="24" ht="6" customHeight="1">
      <c r="K24" s="1">
        <v>94</v>
      </c>
    </row>
    <row r="25" spans="1:11" ht="16.5" customHeight="1">
      <c r="A25" s="65" t="s">
        <v>38</v>
      </c>
      <c r="B25" s="60"/>
      <c r="C25" s="60"/>
      <c r="D25" s="60"/>
      <c r="E25" s="60"/>
      <c r="F25" s="60"/>
      <c r="G25" s="60"/>
      <c r="H25" s="27" t="s">
        <v>39</v>
      </c>
      <c r="I25" s="40">
        <v>81</v>
      </c>
      <c r="J25" s="14"/>
      <c r="K25" s="15"/>
    </row>
    <row r="26" spans="1:11" s="12" customFormat="1" ht="16.5" customHeight="1">
      <c r="A26" s="28" t="s">
        <v>40</v>
      </c>
      <c r="B26" s="28" t="s">
        <v>41</v>
      </c>
      <c r="C26" s="28" t="s">
        <v>42</v>
      </c>
      <c r="D26" s="28" t="s">
        <v>43</v>
      </c>
      <c r="E26" s="28" t="s">
        <v>44</v>
      </c>
      <c r="F26" s="30"/>
      <c r="G26" s="28" t="s">
        <v>40</v>
      </c>
      <c r="H26" s="28" t="s">
        <v>41</v>
      </c>
      <c r="I26" s="28" t="s">
        <v>42</v>
      </c>
      <c r="J26" s="28" t="s">
        <v>43</v>
      </c>
      <c r="K26" s="28" t="s">
        <v>44</v>
      </c>
    </row>
    <row r="27" spans="1:11" ht="16.5" customHeight="1">
      <c r="A27" s="39">
        <v>8.96</v>
      </c>
      <c r="B27" s="39">
        <v>-0.99</v>
      </c>
      <c r="C27" s="34">
        <f>D21-C21</f>
        <v>164.1209476309227</v>
      </c>
      <c r="D27" s="39">
        <v>46.27</v>
      </c>
      <c r="E27" s="39">
        <v>40.5</v>
      </c>
      <c r="F27" s="31"/>
      <c r="G27" s="39">
        <v>10.17</v>
      </c>
      <c r="H27" s="39">
        <v>2.3</v>
      </c>
      <c r="I27" s="34">
        <f>J21-I21</f>
        <v>8.972307692307709</v>
      </c>
      <c r="J27" s="39">
        <v>62.25</v>
      </c>
      <c r="K27" s="39">
        <v>58.03</v>
      </c>
    </row>
    <row r="28" spans="1:11" ht="16.5" customHeight="1">
      <c r="A28" s="21" t="s">
        <v>45</v>
      </c>
      <c r="B28" s="14"/>
      <c r="C28" s="14"/>
      <c r="D28" s="15"/>
      <c r="E28" s="37">
        <f>A27*B27*C27/I25</f>
        <v>-17.973067331670823</v>
      </c>
      <c r="F28" s="31"/>
      <c r="G28" s="21" t="s">
        <v>45</v>
      </c>
      <c r="H28" s="14"/>
      <c r="I28" s="14"/>
      <c r="J28" s="15"/>
      <c r="K28" s="37">
        <f>G27*H27*I27/I25</f>
        <v>2.5910030769230814</v>
      </c>
    </row>
    <row r="29" spans="1:11" ht="16.5" customHeight="1">
      <c r="A29" s="21" t="s">
        <v>46</v>
      </c>
      <c r="B29" s="14"/>
      <c r="C29" s="14"/>
      <c r="D29" s="15"/>
      <c r="E29" s="37">
        <f>C27*C27*0.005*(D27-E27)/I25</f>
        <v>9.593759571224686</v>
      </c>
      <c r="F29" s="31"/>
      <c r="G29" s="21" t="s">
        <v>46</v>
      </c>
      <c r="H29" s="14"/>
      <c r="I29" s="14"/>
      <c r="J29" s="15"/>
      <c r="K29" s="37">
        <f>I27*I27*0.005*(J27-K27)/I25</f>
        <v>0.02097035360946753</v>
      </c>
    </row>
    <row r="30" spans="1:11" ht="16.5" customHeight="1">
      <c r="A30" s="21" t="s">
        <v>47</v>
      </c>
      <c r="B30" s="14"/>
      <c r="C30" s="14"/>
      <c r="D30" s="15" t="s">
        <v>48</v>
      </c>
      <c r="E30" s="37">
        <f>E23+E28+E29</f>
        <v>2584.120692239554</v>
      </c>
      <c r="F30" s="31"/>
      <c r="G30" s="21" t="s">
        <v>47</v>
      </c>
      <c r="H30" s="14"/>
      <c r="I30" s="14"/>
      <c r="J30" s="15" t="s">
        <v>53</v>
      </c>
      <c r="K30" s="37">
        <f>K23+K28+K29</f>
        <v>5089.711973430532</v>
      </c>
    </row>
    <row r="31" spans="1:11" ht="16.5" customHeight="1">
      <c r="A31" s="21" t="s">
        <v>49</v>
      </c>
      <c r="B31" s="14"/>
      <c r="C31" s="14"/>
      <c r="D31" s="15" t="s">
        <v>50</v>
      </c>
      <c r="E31" s="39">
        <v>0.998</v>
      </c>
      <c r="F31" s="31"/>
      <c r="G31" s="21" t="s">
        <v>49</v>
      </c>
      <c r="H31" s="14"/>
      <c r="I31" s="14"/>
      <c r="J31" s="15" t="s">
        <v>54</v>
      </c>
      <c r="K31" s="39">
        <v>0.998</v>
      </c>
    </row>
    <row r="32" spans="1:11" ht="16.5" customHeight="1">
      <c r="A32" s="21" t="s">
        <v>51</v>
      </c>
      <c r="B32" s="14"/>
      <c r="C32" s="14"/>
      <c r="D32" s="15" t="s">
        <v>52</v>
      </c>
      <c r="E32" s="49">
        <f>E30*E31/1.025</f>
        <v>2516.051171565927</v>
      </c>
      <c r="F32" s="7"/>
      <c r="G32" s="21" t="s">
        <v>84</v>
      </c>
      <c r="H32" s="14"/>
      <c r="I32" s="14"/>
      <c r="J32" s="15" t="s">
        <v>55</v>
      </c>
      <c r="K32" s="49">
        <f>K30*K31/1.025</f>
        <v>4955.641511691388</v>
      </c>
    </row>
    <row r="33" ht="6" customHeight="1"/>
    <row r="34" spans="1:11" ht="16.5" customHeight="1">
      <c r="A34" s="65" t="s">
        <v>56</v>
      </c>
      <c r="B34" s="60"/>
      <c r="C34" s="60"/>
      <c r="D34" s="60"/>
      <c r="E34" s="66"/>
      <c r="G34" s="65" t="s">
        <v>71</v>
      </c>
      <c r="H34" s="60"/>
      <c r="I34" s="60"/>
      <c r="J34" s="60"/>
      <c r="K34" s="66"/>
    </row>
    <row r="35" spans="1:11" ht="16.5" customHeight="1">
      <c r="A35" s="28" t="s">
        <v>57</v>
      </c>
      <c r="B35" s="63" t="s">
        <v>70</v>
      </c>
      <c r="C35" s="63"/>
      <c r="D35" s="65" t="s">
        <v>83</v>
      </c>
      <c r="E35" s="66"/>
      <c r="G35" s="16" t="s">
        <v>72</v>
      </c>
      <c r="H35" s="17"/>
      <c r="I35" s="17"/>
      <c r="J35" s="50">
        <v>0</v>
      </c>
      <c r="K35" s="18" t="s">
        <v>97</v>
      </c>
    </row>
    <row r="36" spans="1:11" ht="16.5" customHeight="1">
      <c r="A36" s="41">
        <v>1319</v>
      </c>
      <c r="B36" s="63" t="s">
        <v>58</v>
      </c>
      <c r="C36" s="63"/>
      <c r="D36" s="61">
        <v>1319</v>
      </c>
      <c r="E36" s="62"/>
      <c r="G36" s="16" t="s">
        <v>73</v>
      </c>
      <c r="H36" s="17"/>
      <c r="I36" s="17"/>
      <c r="J36" s="14"/>
      <c r="K36" s="18" t="s">
        <v>97</v>
      </c>
    </row>
    <row r="37" spans="1:11" ht="16.5" customHeight="1">
      <c r="A37" s="41">
        <v>1011</v>
      </c>
      <c r="B37" s="63" t="s">
        <v>59</v>
      </c>
      <c r="C37" s="63"/>
      <c r="D37" s="61">
        <v>94.7</v>
      </c>
      <c r="E37" s="62"/>
      <c r="G37" s="16"/>
      <c r="H37" s="17"/>
      <c r="I37" s="17"/>
      <c r="J37" s="17"/>
      <c r="K37" s="18"/>
    </row>
    <row r="38" spans="1:11" ht="16.5" customHeight="1">
      <c r="A38" s="41">
        <v>18</v>
      </c>
      <c r="B38" s="63" t="s">
        <v>60</v>
      </c>
      <c r="C38" s="63"/>
      <c r="D38" s="61">
        <v>14</v>
      </c>
      <c r="E38" s="62"/>
      <c r="G38" s="16" t="s">
        <v>75</v>
      </c>
      <c r="H38" s="17"/>
      <c r="I38" s="10">
        <f>E32</f>
        <v>2516.051171565927</v>
      </c>
      <c r="J38" s="17" t="s">
        <v>52</v>
      </c>
      <c r="K38" s="18" t="s">
        <v>97</v>
      </c>
    </row>
    <row r="39" spans="1:11" ht="16.5" customHeight="1">
      <c r="A39" s="41">
        <v>97.8</v>
      </c>
      <c r="B39" s="63" t="s">
        <v>61</v>
      </c>
      <c r="C39" s="63"/>
      <c r="D39" s="61">
        <v>94.1</v>
      </c>
      <c r="E39" s="62"/>
      <c r="G39" s="16"/>
      <c r="H39" s="17"/>
      <c r="I39" s="17"/>
      <c r="J39" s="17"/>
      <c r="K39" s="18"/>
    </row>
    <row r="40" spans="1:11" ht="16.5" customHeight="1">
      <c r="A40" s="41">
        <v>65</v>
      </c>
      <c r="B40" s="63" t="s">
        <v>92</v>
      </c>
      <c r="C40" s="63"/>
      <c r="D40" s="61">
        <v>65</v>
      </c>
      <c r="E40" s="62"/>
      <c r="G40" s="16" t="s">
        <v>74</v>
      </c>
      <c r="H40" s="17"/>
      <c r="I40" s="10">
        <f>K32</f>
        <v>4955.641511691388</v>
      </c>
      <c r="J40" s="17" t="s">
        <v>55</v>
      </c>
      <c r="K40" s="18" t="s">
        <v>97</v>
      </c>
    </row>
    <row r="41" spans="1:11" ht="16.5" customHeight="1">
      <c r="A41" s="41">
        <v>5.06</v>
      </c>
      <c r="B41" s="63" t="s">
        <v>63</v>
      </c>
      <c r="C41" s="63"/>
      <c r="D41" s="61">
        <v>5.06</v>
      </c>
      <c r="E41" s="62"/>
      <c r="G41" s="16"/>
      <c r="H41" s="17"/>
      <c r="I41" s="17"/>
      <c r="J41" s="17"/>
      <c r="K41" s="18"/>
    </row>
    <row r="42" spans="1:11" ht="16.5" customHeight="1">
      <c r="A42" s="41"/>
      <c r="B42" s="63" t="s">
        <v>64</v>
      </c>
      <c r="C42" s="63"/>
      <c r="D42" s="61"/>
      <c r="E42" s="62"/>
      <c r="G42" s="16" t="s">
        <v>76</v>
      </c>
      <c r="H42" s="17"/>
      <c r="I42" s="32">
        <f>D45</f>
        <v>924.0000000000002</v>
      </c>
      <c r="J42" s="17" t="s">
        <v>66</v>
      </c>
      <c r="K42" s="18" t="s">
        <v>97</v>
      </c>
    </row>
    <row r="43" spans="1:11" ht="16.5" customHeight="1">
      <c r="A43" s="41">
        <v>0.65</v>
      </c>
      <c r="B43" s="63" t="s">
        <v>65</v>
      </c>
      <c r="C43" s="63"/>
      <c r="D43" s="61">
        <v>0.65</v>
      </c>
      <c r="E43" s="62"/>
      <c r="G43" s="16"/>
      <c r="H43" s="17"/>
      <c r="I43" s="17"/>
      <c r="J43" s="17"/>
      <c r="K43" s="18"/>
    </row>
    <row r="44" spans="1:11" ht="16.5" customHeight="1">
      <c r="A44" s="34">
        <f>SUM(A36:A43)</f>
        <v>2516.51</v>
      </c>
      <c r="B44" s="64" t="s">
        <v>81</v>
      </c>
      <c r="C44" s="64"/>
      <c r="D44" s="57">
        <f>SUM(D36:E43)</f>
        <v>1592.51</v>
      </c>
      <c r="E44" s="58"/>
      <c r="G44" s="21" t="s">
        <v>77</v>
      </c>
      <c r="H44" s="14"/>
      <c r="I44" s="80">
        <f>I40-I38+I42</f>
        <v>3363.590340125461</v>
      </c>
      <c r="J44" s="80"/>
      <c r="K44" s="15" t="s">
        <v>97</v>
      </c>
    </row>
    <row r="45" spans="1:11" ht="16.5" customHeight="1">
      <c r="A45" s="16" t="s">
        <v>67</v>
      </c>
      <c r="B45" s="17"/>
      <c r="C45" s="26" t="s">
        <v>66</v>
      </c>
      <c r="D45" s="59">
        <f>A44-D44</f>
        <v>924.0000000000002</v>
      </c>
      <c r="E45" s="58"/>
      <c r="G45" s="16" t="s">
        <v>78</v>
      </c>
      <c r="H45" s="17"/>
      <c r="I45" s="17"/>
      <c r="J45" s="50">
        <f>J35-I44</f>
        <v>-3363.590340125461</v>
      </c>
      <c r="K45" s="18" t="s">
        <v>97</v>
      </c>
    </row>
    <row r="46" spans="1:11" ht="16.5" customHeight="1">
      <c r="A46" s="21" t="s">
        <v>68</v>
      </c>
      <c r="B46" s="14"/>
      <c r="C46" s="14"/>
      <c r="D46" s="57">
        <f>E32-A44</f>
        <v>-0.458828434073439</v>
      </c>
      <c r="E46" s="58"/>
      <c r="G46" s="16" t="s">
        <v>79</v>
      </c>
      <c r="H46" s="17"/>
      <c r="I46" s="17"/>
      <c r="J46" s="14"/>
      <c r="K46" s="18" t="s">
        <v>98</v>
      </c>
    </row>
    <row r="47" spans="1:11" ht="16.5" customHeight="1">
      <c r="A47" s="21" t="s">
        <v>69</v>
      </c>
      <c r="B47" s="14"/>
      <c r="C47" s="14"/>
      <c r="D47" s="57"/>
      <c r="E47" s="58"/>
      <c r="G47" s="4" t="s">
        <v>80</v>
      </c>
      <c r="H47" s="10"/>
      <c r="I47" s="10"/>
      <c r="J47" s="10"/>
      <c r="K47" s="5" t="s">
        <v>97</v>
      </c>
    </row>
  </sheetData>
  <mergeCells count="64">
    <mergeCell ref="E3:G3"/>
    <mergeCell ref="E4:G4"/>
    <mergeCell ref="C4:D4"/>
    <mergeCell ref="A4:B4"/>
    <mergeCell ref="A1:B1"/>
    <mergeCell ref="A2:B2"/>
    <mergeCell ref="A3:B3"/>
    <mergeCell ref="C3:D3"/>
    <mergeCell ref="I2:K2"/>
    <mergeCell ref="D2:E2"/>
    <mergeCell ref="D1:E1"/>
    <mergeCell ref="I1:K1"/>
    <mergeCell ref="F1:H1"/>
    <mergeCell ref="F2:H2"/>
    <mergeCell ref="H4:I4"/>
    <mergeCell ref="J4:K4"/>
    <mergeCell ref="D47:E47"/>
    <mergeCell ref="I44:J44"/>
    <mergeCell ref="D37:E37"/>
    <mergeCell ref="D45:E45"/>
    <mergeCell ref="D46:E46"/>
    <mergeCell ref="D41:E41"/>
    <mergeCell ref="D42:E42"/>
    <mergeCell ref="D43:E43"/>
    <mergeCell ref="D44:E44"/>
    <mergeCell ref="D38:E38"/>
    <mergeCell ref="D39:E39"/>
    <mergeCell ref="D40:E40"/>
    <mergeCell ref="B41:C41"/>
    <mergeCell ref="B42:C42"/>
    <mergeCell ref="B43:C43"/>
    <mergeCell ref="B44:C44"/>
    <mergeCell ref="B37:C37"/>
    <mergeCell ref="B38:C38"/>
    <mergeCell ref="B39:C39"/>
    <mergeCell ref="B40:C40"/>
    <mergeCell ref="A25:G25"/>
    <mergeCell ref="A34:E34"/>
    <mergeCell ref="B35:C35"/>
    <mergeCell ref="B36:C36"/>
    <mergeCell ref="G34:K34"/>
    <mergeCell ref="D35:E35"/>
    <mergeCell ref="D36:E36"/>
    <mergeCell ref="G20:H21"/>
    <mergeCell ref="A15:K15"/>
    <mergeCell ref="G16:H17"/>
    <mergeCell ref="A16:B17"/>
    <mergeCell ref="A20:B21"/>
    <mergeCell ref="G5:K5"/>
    <mergeCell ref="G6:I6"/>
    <mergeCell ref="J6:K6"/>
    <mergeCell ref="B9:E9"/>
    <mergeCell ref="H9:K9"/>
    <mergeCell ref="J7:K7"/>
    <mergeCell ref="G7:I7"/>
    <mergeCell ref="A5:E8"/>
    <mergeCell ref="I10:J10"/>
    <mergeCell ref="I11:J11"/>
    <mergeCell ref="I12:J12"/>
    <mergeCell ref="I13:J13"/>
    <mergeCell ref="C10:D10"/>
    <mergeCell ref="C11:D11"/>
    <mergeCell ref="C12:D12"/>
    <mergeCell ref="C13:D13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Dutch Harbour Liner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 "Dutch Trader"</dc:creator>
  <cp:keywords/>
  <dc:description/>
  <cp:lastModifiedBy>Oleg</cp:lastModifiedBy>
  <cp:lastPrinted>2003-10-11T23:18:23Z</cp:lastPrinted>
  <dcterms:created xsi:type="dcterms:W3CDTF">1999-11-02T05:03:39Z</dcterms:created>
  <dcterms:modified xsi:type="dcterms:W3CDTF">2002-03-01T01:30:36Z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