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35" activeTab="0"/>
  </bookViews>
  <sheets>
    <sheet name="Табл. Остаточной девиации" sheetId="1" r:id="rId1"/>
    <sheet name="График Девиации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George</author>
  </authors>
  <commentList>
    <comment ref="A5" authorId="0">
      <text>
        <r>
          <rPr>
            <b/>
            <sz val="8"/>
            <rFont val="Tahoma"/>
            <family val="0"/>
          </rPr>
          <t>Sin (30º)</t>
        </r>
      </text>
    </comment>
    <comment ref="A1" authorId="0">
      <text>
        <r>
          <rPr>
            <b/>
            <sz val="8"/>
            <rFont val="Tahoma"/>
            <family val="0"/>
          </rPr>
          <t>D= … º</t>
        </r>
      </text>
    </comment>
    <comment ref="A6" authorId="0">
      <text>
        <r>
          <rPr>
            <b/>
            <sz val="8"/>
            <rFont val="Tahoma"/>
            <family val="0"/>
          </rPr>
          <t>Sin (60º)</t>
        </r>
      </text>
    </comment>
    <comment ref="C1" authorId="0">
      <text>
        <r>
          <rPr>
            <b/>
            <sz val="8"/>
            <rFont val="Tahoma"/>
            <family val="0"/>
          </rPr>
          <t>E= … º</t>
        </r>
      </text>
    </comment>
    <comment ref="A4" authorId="0">
      <text>
        <r>
          <rPr>
            <b/>
            <sz val="8"/>
            <rFont val="Tahoma"/>
            <family val="0"/>
          </rPr>
          <t>0</t>
        </r>
      </text>
    </comment>
    <comment ref="A7" authorId="0">
      <text>
        <r>
          <rPr>
            <b/>
            <sz val="8"/>
            <rFont val="Tahoma"/>
            <family val="0"/>
          </rPr>
          <t>1</t>
        </r>
      </text>
    </comment>
    <comment ref="A8" authorId="0">
      <text>
        <r>
          <rPr>
            <b/>
            <sz val="8"/>
            <rFont val="Tahoma"/>
            <family val="0"/>
          </rPr>
          <t>Sin (60º)</t>
        </r>
      </text>
    </comment>
    <comment ref="A9" authorId="0">
      <text>
        <r>
          <rPr>
            <b/>
            <sz val="8"/>
            <rFont val="Tahoma"/>
            <family val="0"/>
          </rPr>
          <t>Sin (30º)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0</t>
        </r>
      </text>
    </comment>
    <comment ref="A11" authorId="0">
      <text>
        <r>
          <rPr>
            <b/>
            <sz val="8"/>
            <rFont val="Tahoma"/>
            <family val="0"/>
          </rPr>
          <t>-Sin (30º)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-1</t>
        </r>
      </text>
    </comment>
    <comment ref="A14" authorId="0">
      <text>
        <r>
          <rPr>
            <b/>
            <sz val="8"/>
            <rFont val="Tahoma"/>
            <family val="0"/>
          </rPr>
          <t>-Sin (60º)</t>
        </r>
      </text>
    </comment>
    <comment ref="A15" authorId="0">
      <text>
        <r>
          <rPr>
            <b/>
            <sz val="8"/>
            <rFont val="Tahoma"/>
            <family val="0"/>
          </rPr>
          <t>-Sin (30º)</t>
        </r>
      </text>
    </comment>
    <comment ref="A12" authorId="0">
      <text>
        <r>
          <rPr>
            <b/>
            <sz val="8"/>
            <rFont val="Tahoma"/>
            <family val="0"/>
          </rPr>
          <t>-Sin (60º)</t>
        </r>
      </text>
    </comment>
    <comment ref="F1" authorId="0">
      <text>
        <r>
          <rPr>
            <b/>
            <sz val="8"/>
            <rFont val="Tahoma"/>
            <family val="0"/>
          </rPr>
          <t>A= … º</t>
        </r>
      </text>
    </comment>
    <comment ref="G1" authorId="0">
      <text>
        <r>
          <rPr>
            <b/>
            <sz val="8"/>
            <rFont val="Tahoma"/>
            <family val="0"/>
          </rPr>
          <t>B= … º</t>
        </r>
      </text>
    </comment>
    <comment ref="I1" authorId="0">
      <text>
        <r>
          <rPr>
            <b/>
            <sz val="8"/>
            <rFont val="Tahoma"/>
            <family val="0"/>
          </rPr>
          <t>C= … º</t>
        </r>
      </text>
    </comment>
    <comment ref="A2" authorId="0">
      <text>
        <r>
          <rPr>
            <b/>
            <sz val="8"/>
            <rFont val="Tahoma"/>
            <family val="0"/>
          </rPr>
          <t>Множитель 
(неизменный)</t>
        </r>
      </text>
    </comment>
    <comment ref="C5" authorId="0">
      <text>
        <r>
          <rPr>
            <b/>
            <sz val="8"/>
            <rFont val="Tahoma"/>
            <family val="0"/>
          </rPr>
          <t>Sin (60º)</t>
        </r>
      </text>
    </comment>
    <comment ref="C15" authorId="0">
      <text>
        <r>
          <rPr>
            <b/>
            <sz val="8"/>
            <rFont val="Tahoma"/>
            <family val="0"/>
          </rPr>
          <t>Sin (60º)</t>
        </r>
      </text>
    </comment>
    <comment ref="C6" authorId="0">
      <text>
        <r>
          <rPr>
            <b/>
            <sz val="8"/>
            <rFont val="Tahoma"/>
            <family val="0"/>
          </rPr>
          <t>Sin (30º)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>Sin (30º)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-Sin (30º)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-Sin (30º)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1</t>
        </r>
      </text>
    </comment>
    <comment ref="C7" authorId="0">
      <text>
        <r>
          <rPr>
            <b/>
            <sz val="8"/>
            <rFont val="Tahoma"/>
            <family val="0"/>
          </rPr>
          <t>0</t>
        </r>
      </text>
    </comment>
    <comment ref="C10" authorId="0">
      <text>
        <r>
          <rPr>
            <b/>
            <sz val="8"/>
            <rFont val="Tahoma"/>
            <family val="0"/>
          </rPr>
          <t>-1</t>
        </r>
      </text>
    </comment>
    <comment ref="C13" authorId="0">
      <text>
        <r>
          <rPr>
            <b/>
            <sz val="8"/>
            <rFont val="Tahoma"/>
            <family val="0"/>
          </rPr>
          <t>0</t>
        </r>
      </text>
    </comment>
    <comment ref="C9" authorId="0">
      <text>
        <r>
          <rPr>
            <b/>
            <sz val="8"/>
            <rFont val="Tahoma"/>
            <family val="0"/>
          </rPr>
          <t>-Sin (60º)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-Sin (60º)</t>
        </r>
      </text>
    </comment>
    <comment ref="G10" authorId="0">
      <text>
        <r>
          <rPr>
            <b/>
            <sz val="8"/>
            <rFont val="Tahoma"/>
            <family val="0"/>
          </rPr>
          <t>1</t>
        </r>
      </text>
    </comment>
    <comment ref="G4" authorId="0">
      <text>
        <r>
          <rPr>
            <b/>
            <sz val="8"/>
            <rFont val="Tahoma"/>
            <family val="0"/>
          </rPr>
          <t>0</t>
        </r>
      </text>
    </comment>
    <comment ref="G5" authorId="0">
      <text>
        <r>
          <rPr>
            <b/>
            <sz val="8"/>
            <rFont val="Tahoma"/>
            <family val="0"/>
          </rPr>
          <t>Sin (15º)</t>
        </r>
      </text>
    </comment>
    <comment ref="G6" authorId="0">
      <text>
        <r>
          <rPr>
            <b/>
            <sz val="8"/>
            <rFont val="Tahoma"/>
            <family val="0"/>
          </rPr>
          <t>Sin (30º)</t>
        </r>
      </text>
    </comment>
    <comment ref="G7" authorId="0">
      <text>
        <r>
          <rPr>
            <b/>
            <sz val="8"/>
            <rFont val="Tahoma"/>
            <family val="0"/>
          </rPr>
          <t>Sin (45º)</t>
        </r>
      </text>
    </comment>
    <comment ref="G8" authorId="0">
      <text>
        <r>
          <rPr>
            <b/>
            <sz val="8"/>
            <rFont val="Tahoma"/>
            <family val="0"/>
          </rPr>
          <t>Sin (60º)</t>
        </r>
      </text>
    </comment>
    <comment ref="G9" authorId="0">
      <text>
        <r>
          <rPr>
            <b/>
            <sz val="8"/>
            <rFont val="Tahoma"/>
            <family val="0"/>
          </rPr>
          <t>Sin (75º)</t>
        </r>
      </text>
    </comment>
    <comment ref="G14" authorId="0">
      <text>
        <r>
          <rPr>
            <b/>
            <sz val="8"/>
            <rFont val="Tahoma"/>
            <family val="0"/>
          </rPr>
          <t>Sin (30º)</t>
        </r>
      </text>
    </comment>
    <comment ref="G15" authorId="0">
      <text>
        <r>
          <rPr>
            <b/>
            <sz val="8"/>
            <rFont val="Tahoma"/>
            <family val="0"/>
          </rPr>
          <t>Sin (15º)</t>
        </r>
      </text>
    </comment>
    <comment ref="G13" authorId="0">
      <text>
        <r>
          <rPr>
            <b/>
            <sz val="8"/>
            <rFont val="Tahoma"/>
            <family val="0"/>
          </rPr>
          <t>Sin (45º)</t>
        </r>
      </text>
    </comment>
    <comment ref="G11" authorId="0">
      <text>
        <r>
          <rPr>
            <b/>
            <sz val="8"/>
            <rFont val="Tahoma"/>
            <family val="0"/>
          </rPr>
          <t>Sin (75º)</t>
        </r>
      </text>
    </comment>
    <comment ref="G12" authorId="0">
      <text>
        <r>
          <rPr>
            <b/>
            <sz val="8"/>
            <rFont val="Tahoma"/>
            <family val="0"/>
          </rPr>
          <t>Sin (60º)</t>
        </r>
      </text>
    </comment>
    <comment ref="I4" authorId="0">
      <text>
        <r>
          <rPr>
            <b/>
            <sz val="8"/>
            <rFont val="Tahoma"/>
            <family val="0"/>
          </rPr>
          <t>1</t>
        </r>
      </text>
    </comment>
    <comment ref="I5" authorId="0">
      <text>
        <r>
          <rPr>
            <b/>
            <sz val="8"/>
            <rFont val="Tahoma"/>
            <family val="0"/>
          </rPr>
          <t>Sin (75º)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Sin (60º)</t>
        </r>
      </text>
    </comment>
    <comment ref="I7" authorId="0">
      <text>
        <r>
          <rPr>
            <b/>
            <sz val="8"/>
            <rFont val="Tahoma"/>
            <family val="0"/>
          </rPr>
          <t>Sin (45º)</t>
        </r>
      </text>
    </comment>
    <comment ref="I8" authorId="0">
      <text>
        <r>
          <rPr>
            <b/>
            <sz val="8"/>
            <rFont val="Tahoma"/>
            <family val="0"/>
          </rPr>
          <t>Sin (30º)</t>
        </r>
      </text>
    </comment>
    <comment ref="I9" authorId="0">
      <text>
        <r>
          <rPr>
            <b/>
            <sz val="8"/>
            <rFont val="Tahoma"/>
            <family val="0"/>
          </rPr>
          <t>Sin (15º)</t>
        </r>
      </text>
    </comment>
    <comment ref="I10" authorId="0">
      <text>
        <r>
          <rPr>
            <b/>
            <sz val="8"/>
            <rFont val="Tahoma"/>
            <family val="0"/>
          </rPr>
          <t>0</t>
        </r>
      </text>
    </comment>
    <comment ref="I11" authorId="0">
      <text>
        <r>
          <rPr>
            <b/>
            <sz val="8"/>
            <rFont val="Tahoma"/>
            <family val="0"/>
          </rPr>
          <t>-Sin (15º)</t>
        </r>
      </text>
    </comment>
    <comment ref="I12" authorId="0">
      <text>
        <r>
          <rPr>
            <b/>
            <sz val="8"/>
            <rFont val="Tahoma"/>
            <family val="0"/>
          </rPr>
          <t>-Sin (30º)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0"/>
          </rPr>
          <t>-Sin (45º)</t>
        </r>
      </text>
    </comment>
    <comment ref="I14" authorId="0">
      <text>
        <r>
          <rPr>
            <b/>
            <sz val="8"/>
            <rFont val="Tahoma"/>
            <family val="0"/>
          </rPr>
          <t>-Sin (60º)</t>
        </r>
      </text>
    </comment>
    <comment ref="I15" authorId="0">
      <text>
        <r>
          <rPr>
            <b/>
            <sz val="8"/>
            <rFont val="Tahoma"/>
            <family val="0"/>
          </rPr>
          <t>-Sin (75º)</t>
        </r>
      </text>
    </comment>
    <comment ref="M1" authorId="0">
      <text>
        <r>
          <rPr>
            <b/>
            <sz val="8"/>
            <rFont val="Tahoma"/>
            <family val="0"/>
          </rPr>
          <t>Девиация  º</t>
        </r>
      </text>
    </comment>
    <comment ref="O1" authorId="0">
      <text>
        <r>
          <rPr>
            <b/>
            <sz val="8"/>
            <rFont val="Tahoma"/>
            <family val="0"/>
          </rPr>
          <t>Девиация  º</t>
        </r>
      </text>
    </comment>
    <comment ref="L1" authorId="0">
      <text>
        <r>
          <rPr>
            <b/>
            <sz val="8"/>
            <rFont val="Tahoma"/>
            <family val="0"/>
          </rPr>
          <t>Компасный Курс  º</t>
        </r>
      </text>
    </comment>
    <comment ref="N1" authorId="0">
      <text>
        <r>
          <rPr>
            <b/>
            <sz val="8"/>
            <rFont val="Tahoma"/>
            <family val="0"/>
          </rPr>
          <t>Компасный Курс  º</t>
        </r>
      </text>
    </comment>
    <comment ref="K1" authorId="0">
      <text>
        <r>
          <rPr>
            <b/>
            <sz val="8"/>
            <rFont val="Tahoma"/>
            <family val="0"/>
          </rPr>
          <t>Полукруговая</t>
        </r>
      </text>
    </comment>
    <comment ref="E1" authorId="0">
      <text>
        <r>
          <rPr>
            <b/>
            <sz val="8"/>
            <rFont val="Tahoma"/>
            <family val="0"/>
          </rPr>
          <t>Четвертная</t>
        </r>
      </text>
    </comment>
    <comment ref="A17" authorId="0">
      <text>
        <r>
          <rPr>
            <b/>
            <sz val="8"/>
            <rFont val="Tahoma"/>
            <family val="0"/>
          </rPr>
          <t>В колонки δº вводим полученные значения...</t>
        </r>
      </text>
    </comment>
  </commentList>
</comments>
</file>

<file path=xl/sharedStrings.xml><?xml version="1.0" encoding="utf-8"?>
<sst xmlns="http://schemas.openxmlformats.org/spreadsheetml/2006/main" count="40" uniqueCount="27">
  <si>
    <t>Четв.</t>
  </si>
  <si>
    <t>Полук.</t>
  </si>
  <si>
    <t>КК</t>
  </si>
  <si>
    <t>Мн</t>
  </si>
  <si>
    <t>D*МН</t>
  </si>
  <si>
    <t>E*Мн</t>
  </si>
  <si>
    <t>1+2</t>
  </si>
  <si>
    <t>3+A</t>
  </si>
  <si>
    <t>B*Мн</t>
  </si>
  <si>
    <t>C*Мн</t>
  </si>
  <si>
    <t>5+6</t>
  </si>
  <si>
    <t>4+7</t>
  </si>
  <si>
    <t>―</t>
  </si>
  <si>
    <t>4–7</t>
  </si>
  <si>
    <t>N</t>
  </si>
  <si>
    <t>NE</t>
  </si>
  <si>
    <t>E</t>
  </si>
  <si>
    <t>SE</t>
  </si>
  <si>
    <t>S</t>
  </si>
  <si>
    <t>SW</t>
  </si>
  <si>
    <t>W</t>
  </si>
  <si>
    <t>NW</t>
  </si>
  <si>
    <t>КОЭФФИЦИЕНТЫ A, B, C, D, E :</t>
  </si>
  <si>
    <t>Формулы нахождения коэффициентов A, B, C, D, E :</t>
  </si>
  <si>
    <t>δº</t>
  </si>
  <si>
    <t>ККº</t>
  </si>
  <si>
    <t>ТАБЛИЦА ИСХОДНЫХ ДАННЫХ: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</si>
</sst>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4"/>
      <color indexed="53"/>
      <name val="Times New Roman"/>
      <family val="1"/>
    </font>
    <font>
      <b/>
      <sz val="16"/>
      <color indexed="10"/>
      <name val="Arial Black"/>
      <family val="2"/>
    </font>
    <font>
      <b/>
      <sz val="12"/>
      <color indexed="10"/>
      <name val="Arial Black"/>
      <family val="2"/>
    </font>
    <font>
      <b/>
      <sz val="12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 style="dotted"/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dotted"/>
      <right style="dotted"/>
      <top style="dotted"/>
      <bottom style="thick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 style="thick">
        <color indexed="14"/>
      </left>
      <right style="dotted"/>
      <top>
        <color indexed="63"/>
      </top>
      <bottom style="dotted"/>
    </border>
    <border>
      <left style="thick">
        <color indexed="14"/>
      </left>
      <right style="dotted"/>
      <top style="dotted"/>
      <bottom style="dotted"/>
    </border>
    <border>
      <left style="thick">
        <color indexed="14"/>
      </left>
      <right style="dotted"/>
      <top style="dotted"/>
      <bottom style="thick">
        <color indexed="1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/>
    </border>
    <border>
      <left style="dashed"/>
      <right style="thick"/>
      <top>
        <color indexed="63"/>
      </top>
      <bottom style="dashed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thick"/>
    </border>
    <border>
      <left style="thick"/>
      <right style="dashed"/>
      <top>
        <color indexed="63"/>
      </top>
      <bottom style="dashed"/>
    </border>
    <border>
      <left style="thick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dotted"/>
      <right style="thick">
        <color indexed="14"/>
      </right>
      <top>
        <color indexed="63"/>
      </top>
      <bottom style="dotted"/>
    </border>
    <border>
      <left style="dotted"/>
      <right style="thick">
        <color indexed="14"/>
      </right>
      <top style="dotted"/>
      <bottom style="dotted"/>
    </border>
    <border>
      <left style="dotted"/>
      <right style="thick">
        <color indexed="14"/>
      </right>
      <top style="dotted"/>
      <bottom>
        <color indexed="63"/>
      </bottom>
    </border>
    <border>
      <left style="dotted"/>
      <right style="thick">
        <color indexed="14"/>
      </right>
      <top>
        <color indexed="63"/>
      </top>
      <bottom style="thick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textRotation="90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3" fillId="4" borderId="1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17" xfId="0" applyFont="1" applyBorder="1" applyAlignment="1" applyProtection="1">
      <alignment horizontal="center" wrapText="1"/>
      <protection hidden="1"/>
    </xf>
    <xf numFmtId="0" fontId="3" fillId="4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6" fillId="5" borderId="20" xfId="0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7" fillId="5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7" fillId="0" borderId="0" xfId="0" applyFont="1" applyAlignment="1">
      <alignment/>
    </xf>
    <xf numFmtId="0" fontId="6" fillId="5" borderId="25" xfId="0" applyFont="1" applyFill="1" applyBorder="1" applyAlignment="1">
      <alignment/>
    </xf>
    <xf numFmtId="0" fontId="6" fillId="5" borderId="26" xfId="0" applyFont="1" applyFill="1" applyBorder="1" applyAlignment="1">
      <alignment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 applyProtection="1">
      <alignment horizontal="center"/>
      <protection hidden="1"/>
    </xf>
    <xf numFmtId="0" fontId="6" fillId="5" borderId="39" xfId="0" applyFont="1" applyFill="1" applyBorder="1" applyAlignment="1" applyProtection="1">
      <alignment horizontal="center"/>
      <protection hidden="1"/>
    </xf>
    <xf numFmtId="0" fontId="6" fillId="5" borderId="40" xfId="0" applyFont="1" applyFill="1" applyBorder="1" applyAlignment="1" applyProtection="1">
      <alignment horizontal="center"/>
      <protection hidden="1"/>
    </xf>
    <xf numFmtId="0" fontId="8" fillId="4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lll.   ГРАФИК ДЕВИАЦИИ</a:t>
            </a:r>
          </a:p>
        </c:rich>
      </c:tx>
      <c:layout>
        <c:manualLayout>
          <c:xMode val="factor"/>
          <c:yMode val="factor"/>
          <c:x val="0.0095"/>
          <c:y val="-0.00325"/>
        </c:manualLayout>
      </c:layout>
      <c:spPr>
        <a:solidFill>
          <a:srgbClr val="FFFF00"/>
        </a:solidFill>
        <a:ln w="3175">
          <a:solidFill/>
        </a:ln>
      </c:spPr>
    </c:title>
    <c:plotArea>
      <c:layout>
        <c:manualLayout>
          <c:xMode val="edge"/>
          <c:yMode val="edge"/>
          <c:x val="0.0365"/>
          <c:y val="0.205"/>
          <c:w val="0.9255"/>
          <c:h val="0.72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('Табл. Остаточной девиации'!$L$4:$L$15,'Табл. Остаточной девиации'!$N$4:$N$16)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xVal>
          <c:yVal>
            <c:numRef>
              <c:f>('Табл. Остаточной девиации'!$M$4:$M$15,'Табл. Остаточной девиации'!$O$4:$O$15)</c:f>
              <c:numCache>
                <c:ptCount val="24"/>
                <c:pt idx="0">
                  <c:v>1.7746320343</c:v>
                </c:pt>
                <c:pt idx="1">
                  <c:v>0.7114447940951215</c:v>
                </c:pt>
                <c:pt idx="2">
                  <c:v>-0.47634612763113293</c:v>
                </c:pt>
                <c:pt idx="3">
                  <c:v>-1.6767135616834186</c:v>
                </c:pt>
                <c:pt idx="4">
                  <c:v>-2.7599118584943363</c:v>
                </c:pt>
                <c:pt idx="5">
                  <c:v>-3.6001650200300057</c:v>
                </c:pt>
                <c:pt idx="6">
                  <c:v>-4.0981601715</c:v>
                </c:pt>
                <c:pt idx="7">
                  <c:v>-4.199083113092873</c:v>
                </c:pt>
                <c:pt idx="8">
                  <c:v>-3.901947703244337</c:v>
                </c:pt>
                <c:pt idx="9">
                  <c:v>-3.258084411125128</c:v>
                </c:pt>
                <c:pt idx="10">
                  <c:v>-2.3643621386438674</c:v>
                </c:pt>
                <c:pt idx="11">
                  <c:v>-1.3188441484094542</c:v>
                </c:pt>
                <c:pt idx="12">
                  <c:v>-0.24963203430000003</c:v>
                </c:pt>
                <c:pt idx="13">
                  <c:v>0.7545806089048787</c:v>
                </c:pt>
                <c:pt idx="14">
                  <c:v>1.631249938081133</c:v>
                </c:pt>
                <c:pt idx="15">
                  <c:v>2.3517135616834186</c:v>
                </c:pt>
                <c:pt idx="16">
                  <c:v>2.9148156689443367</c:v>
                </c:pt>
                <c:pt idx="17">
                  <c:v>3.334139617030006</c:v>
                </c:pt>
                <c:pt idx="18">
                  <c:v>3.6231601715000004</c:v>
                </c:pt>
                <c:pt idx="19">
                  <c:v>3.783057710092873</c:v>
                </c:pt>
                <c:pt idx="20">
                  <c:v>3.797043892794337</c:v>
                </c:pt>
                <c:pt idx="21">
                  <c:v>3.633084411125128</c:v>
                </c:pt>
                <c:pt idx="22">
                  <c:v>3.249362138643867</c:v>
                </c:pt>
                <c:pt idx="23">
                  <c:v>2.6348695514094542</c:v>
                </c:pt>
              </c:numCache>
            </c:numRef>
          </c:yVal>
          <c:smooth val="0"/>
        </c:ser>
        <c:axId val="266609"/>
        <c:axId val="2399482"/>
      </c:scatterChart>
      <c:valAx>
        <c:axId val="26660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ККº</a:t>
                </a:r>
              </a:p>
            </c:rich>
          </c:tx>
          <c:layout>
            <c:manualLayout>
              <c:xMode val="factor"/>
              <c:yMode val="factor"/>
              <c:x val="0.1435"/>
              <c:y val="0.13325"/>
            </c:manualLayout>
          </c:layout>
          <c:overlay val="0"/>
          <c:spPr>
            <a:solidFill>
              <a:srgbClr val="FFFF00"/>
            </a:solidFill>
            <a:ln w="3175">
              <a:solid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/>
          </a:ln>
        </c:spPr>
        <c:crossAx val="2399482"/>
        <c:crosses val="autoZero"/>
        <c:crossBetween val="midCat"/>
        <c:dispUnits/>
        <c:majorUnit val="15"/>
      </c:valAx>
      <c:valAx>
        <c:axId val="2399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δº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8"/>
            </c:manualLayout>
          </c:layout>
          <c:overlay val="0"/>
          <c:spPr>
            <a:solidFill>
              <a:srgbClr val="FFFF00"/>
            </a:solidFill>
            <a:ln w="3175">
              <a:solidFill/>
            </a:ln>
          </c:spPr>
        </c:title>
        <c:majorGridlines/>
        <c:minorGridlines/>
        <c:delete val="0"/>
        <c:numFmt formatCode="General" sourceLinked="0"/>
        <c:majorTickMark val="out"/>
        <c:minorTickMark val="cross"/>
        <c:tickLblPos val="nextTo"/>
        <c:spPr>
          <a:ln w="25400">
            <a:solidFill/>
          </a:ln>
        </c:spPr>
        <c:crossAx val="266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2"/>
  <sheetViews>
    <sheetView tabSelected="1" workbookViewId="0" topLeftCell="A10">
      <selection activeCell="D28" sqref="D28"/>
    </sheetView>
  </sheetViews>
  <sheetFormatPr defaultColWidth="9.00390625" defaultRowHeight="12.75"/>
  <cols>
    <col min="1" max="3" width="20.375" style="1" bestFit="1" customWidth="1"/>
    <col min="4" max="4" width="16.00390625" style="1" customWidth="1"/>
    <col min="5" max="5" width="18.00390625" style="1" bestFit="1" customWidth="1"/>
    <col min="6" max="6" width="16.00390625" style="1" customWidth="1"/>
    <col min="7" max="7" width="17.125" style="1" bestFit="1" customWidth="1"/>
    <col min="8" max="11" width="16.00390625" style="1" customWidth="1"/>
    <col min="12" max="12" width="6.875" style="1" bestFit="1" customWidth="1"/>
    <col min="13" max="13" width="16.00390625" style="1" customWidth="1"/>
    <col min="14" max="14" width="6.875" style="1" bestFit="1" customWidth="1"/>
    <col min="15" max="15" width="17.875" style="1" bestFit="1" customWidth="1"/>
    <col min="16" max="16384" width="9.125" style="1" customWidth="1"/>
  </cols>
  <sheetData>
    <row r="1" spans="1:16" ht="55.5" customHeight="1" thickBot="1" thickTop="1">
      <c r="A1" s="38">
        <f>B39</f>
        <v>0.07500000000000007</v>
      </c>
      <c r="B1" s="39"/>
      <c r="C1" s="40">
        <f>B41</f>
        <v>0.5</v>
      </c>
      <c r="D1" s="39"/>
      <c r="E1" s="4" t="s">
        <v>0</v>
      </c>
      <c r="F1" s="3">
        <f>B33</f>
        <v>0.2625</v>
      </c>
      <c r="G1" s="40">
        <f>B35</f>
        <v>-3.8606601715</v>
      </c>
      <c r="H1" s="39"/>
      <c r="I1" s="40">
        <f>B37</f>
        <v>1.0121320343</v>
      </c>
      <c r="J1" s="39"/>
      <c r="K1" s="4" t="s">
        <v>1</v>
      </c>
      <c r="L1" s="3" t="s">
        <v>25</v>
      </c>
      <c r="M1" s="3" t="s">
        <v>24</v>
      </c>
      <c r="N1" s="3" t="s">
        <v>25</v>
      </c>
      <c r="O1" s="5" t="s">
        <v>24</v>
      </c>
      <c r="P1" s="2"/>
    </row>
    <row r="2" spans="1:16" ht="19.5" thickBot="1">
      <c r="A2" s="6" t="s">
        <v>3</v>
      </c>
      <c r="B2" s="7" t="s">
        <v>4</v>
      </c>
      <c r="C2" s="7" t="s">
        <v>3</v>
      </c>
      <c r="D2" s="7" t="s">
        <v>5</v>
      </c>
      <c r="E2" s="7" t="s">
        <v>6</v>
      </c>
      <c r="F2" s="7" t="s">
        <v>7</v>
      </c>
      <c r="G2" s="7" t="s">
        <v>3</v>
      </c>
      <c r="H2" s="7" t="s">
        <v>8</v>
      </c>
      <c r="I2" s="7" t="s">
        <v>3</v>
      </c>
      <c r="J2" s="7" t="s">
        <v>9</v>
      </c>
      <c r="K2" s="7" t="s">
        <v>10</v>
      </c>
      <c r="L2" s="7"/>
      <c r="M2" s="7" t="s">
        <v>11</v>
      </c>
      <c r="N2" s="7"/>
      <c r="O2" s="8" t="s">
        <v>13</v>
      </c>
      <c r="P2" s="2"/>
    </row>
    <row r="3" spans="1:16" ht="19.5" thickBot="1">
      <c r="A3" s="9" t="s">
        <v>12</v>
      </c>
      <c r="B3" s="10">
        <v>1</v>
      </c>
      <c r="C3" s="10" t="s">
        <v>12</v>
      </c>
      <c r="D3" s="10">
        <v>2</v>
      </c>
      <c r="E3" s="10">
        <v>3</v>
      </c>
      <c r="F3" s="10">
        <v>4</v>
      </c>
      <c r="G3" s="10" t="s">
        <v>12</v>
      </c>
      <c r="H3" s="10">
        <v>5</v>
      </c>
      <c r="I3" s="10" t="s">
        <v>12</v>
      </c>
      <c r="J3" s="10">
        <v>6</v>
      </c>
      <c r="K3" s="10">
        <v>7</v>
      </c>
      <c r="L3" s="10" t="s">
        <v>12</v>
      </c>
      <c r="M3" s="10">
        <v>8</v>
      </c>
      <c r="N3" s="10" t="s">
        <v>12</v>
      </c>
      <c r="O3" s="11">
        <v>9</v>
      </c>
      <c r="P3" s="2"/>
    </row>
    <row r="4" spans="1:16" ht="19.5" thickTop="1">
      <c r="A4" s="12">
        <f>0</f>
        <v>0</v>
      </c>
      <c r="B4" s="13">
        <f>A1*A4</f>
        <v>0</v>
      </c>
      <c r="C4" s="13">
        <f>A7</f>
        <v>1</v>
      </c>
      <c r="D4" s="13">
        <f>C1*C4</f>
        <v>0.5</v>
      </c>
      <c r="E4" s="13">
        <f>SUM(B4+D4)</f>
        <v>0.5</v>
      </c>
      <c r="F4" s="13">
        <f>SUM(E4+F1)</f>
        <v>0.7625</v>
      </c>
      <c r="G4" s="13">
        <f>A4</f>
        <v>0</v>
      </c>
      <c r="H4" s="13">
        <f>PRODUCT(G1*G4)</f>
        <v>0</v>
      </c>
      <c r="I4" s="13">
        <f>A7</f>
        <v>1</v>
      </c>
      <c r="J4" s="13">
        <f>I1*I4</f>
        <v>1.0121320343</v>
      </c>
      <c r="K4" s="13">
        <f aca="true" t="shared" si="0" ref="K4:K15">H4+J4</f>
        <v>1.0121320343</v>
      </c>
      <c r="L4" s="14">
        <v>0</v>
      </c>
      <c r="M4" s="14">
        <f>F4+K4</f>
        <v>1.7746320343</v>
      </c>
      <c r="N4" s="14">
        <v>180</v>
      </c>
      <c r="O4" s="15">
        <f>F4-K4</f>
        <v>-0.24963203430000003</v>
      </c>
      <c r="P4" s="2"/>
    </row>
    <row r="5" spans="1:16" ht="18.75">
      <c r="A5" s="12">
        <f>0.5</f>
        <v>0.5</v>
      </c>
      <c r="B5" s="13">
        <f>A1*A5</f>
        <v>0.03750000000000003</v>
      </c>
      <c r="C5" s="13">
        <f>A6</f>
        <v>0.866025403</v>
      </c>
      <c r="D5" s="13">
        <f>C1*C5</f>
        <v>0.4330127015</v>
      </c>
      <c r="E5" s="13">
        <f>B5+D5</f>
        <v>0.4705127015</v>
      </c>
      <c r="F5" s="13">
        <f>SUM(E5+F1)</f>
        <v>0.7330127015000001</v>
      </c>
      <c r="G5" s="13">
        <f>SUM(0.258819045)</f>
        <v>0.258819045</v>
      </c>
      <c r="H5" s="13">
        <f>PRODUCT(G1*G5)</f>
        <v>-0.9992123786571664</v>
      </c>
      <c r="I5" s="13">
        <f>G11</f>
        <v>0.965925826</v>
      </c>
      <c r="J5" s="13">
        <f>I1*I5</f>
        <v>0.9776444712522878</v>
      </c>
      <c r="K5" s="13">
        <f t="shared" si="0"/>
        <v>-0.021567907404878572</v>
      </c>
      <c r="L5" s="14">
        <v>15</v>
      </c>
      <c r="M5" s="14">
        <f aca="true" t="shared" si="1" ref="M5:M15">F5+K5</f>
        <v>0.7114447940951215</v>
      </c>
      <c r="N5" s="14">
        <v>195</v>
      </c>
      <c r="O5" s="15">
        <f aca="true" t="shared" si="2" ref="O5:O15">F5-K5</f>
        <v>0.7545806089048787</v>
      </c>
      <c r="P5" s="2"/>
    </row>
    <row r="6" spans="1:16" ht="18.75">
      <c r="A6" s="12">
        <v>0.866025403</v>
      </c>
      <c r="B6" s="13">
        <f>A1*A6</f>
        <v>0.06495190522500005</v>
      </c>
      <c r="C6" s="13">
        <f>A5</f>
        <v>0.5</v>
      </c>
      <c r="D6" s="13">
        <f>C1*C6</f>
        <v>0.25</v>
      </c>
      <c r="E6" s="13">
        <f aca="true" t="shared" si="3" ref="E6:E15">B6+D6</f>
        <v>0.31495190522500005</v>
      </c>
      <c r="F6" s="13">
        <f>SUM(E6+F1)</f>
        <v>0.577451905225</v>
      </c>
      <c r="G6" s="13">
        <f>SUM(A5)</f>
        <v>0.5</v>
      </c>
      <c r="H6" s="13">
        <f>G1*G6</f>
        <v>-1.93033008575</v>
      </c>
      <c r="I6" s="13">
        <f>A6</f>
        <v>0.866025403</v>
      </c>
      <c r="J6" s="13">
        <f>I1*I6</f>
        <v>0.8765320528938673</v>
      </c>
      <c r="K6" s="13">
        <f t="shared" si="0"/>
        <v>-1.053798032856133</v>
      </c>
      <c r="L6" s="14">
        <v>30</v>
      </c>
      <c r="M6" s="14">
        <f t="shared" si="1"/>
        <v>-0.47634612763113293</v>
      </c>
      <c r="N6" s="14">
        <v>210</v>
      </c>
      <c r="O6" s="15">
        <f t="shared" si="2"/>
        <v>1.631249938081133</v>
      </c>
      <c r="P6" s="2"/>
    </row>
    <row r="7" spans="1:16" ht="18.75">
      <c r="A7" s="12">
        <v>1</v>
      </c>
      <c r="B7" s="13">
        <f>A1*A7</f>
        <v>0.07500000000000007</v>
      </c>
      <c r="C7" s="13">
        <f>A4</f>
        <v>0</v>
      </c>
      <c r="D7" s="13">
        <f>C1*C7</f>
        <v>0</v>
      </c>
      <c r="E7" s="13">
        <f t="shared" si="3"/>
        <v>0.07500000000000007</v>
      </c>
      <c r="F7" s="13">
        <f>SUM(E7+F1)</f>
        <v>0.3375000000000001</v>
      </c>
      <c r="G7" s="13">
        <f>SUM(0.707106781)</f>
        <v>0.707106781</v>
      </c>
      <c r="H7" s="13">
        <f>G1*G7</f>
        <v>-2.7298989864042733</v>
      </c>
      <c r="I7" s="13">
        <f>G13</f>
        <v>0.707106781</v>
      </c>
      <c r="J7" s="13">
        <f>I1*I7</f>
        <v>0.7156854247208546</v>
      </c>
      <c r="K7" s="13">
        <f t="shared" si="0"/>
        <v>-2.0142135616834187</v>
      </c>
      <c r="L7" s="14">
        <v>45</v>
      </c>
      <c r="M7" s="14">
        <f t="shared" si="1"/>
        <v>-1.6767135616834186</v>
      </c>
      <c r="N7" s="14">
        <v>225</v>
      </c>
      <c r="O7" s="15">
        <f t="shared" si="2"/>
        <v>2.3517135616834186</v>
      </c>
      <c r="P7" s="2"/>
    </row>
    <row r="8" spans="1:16" ht="18.75">
      <c r="A8" s="12">
        <f>A6</f>
        <v>0.866025403</v>
      </c>
      <c r="B8" s="13">
        <f>A1*A8</f>
        <v>0.06495190522500005</v>
      </c>
      <c r="C8" s="13">
        <f>-A5</f>
        <v>-0.5</v>
      </c>
      <c r="D8" s="13">
        <f>C1*C8</f>
        <v>-0.25</v>
      </c>
      <c r="E8" s="13">
        <f t="shared" si="3"/>
        <v>-0.18504809477499995</v>
      </c>
      <c r="F8" s="13">
        <f>SUM(E8+F1)</f>
        <v>0.07745190522500006</v>
      </c>
      <c r="G8" s="13">
        <f>A6</f>
        <v>0.866025403</v>
      </c>
      <c r="H8" s="13">
        <f>G1*G8</f>
        <v>-3.3434297808693367</v>
      </c>
      <c r="I8" s="13">
        <f>A5</f>
        <v>0.5</v>
      </c>
      <c r="J8" s="13">
        <f>I1*I8</f>
        <v>0.50606601715</v>
      </c>
      <c r="K8" s="13">
        <f t="shared" si="0"/>
        <v>-2.8373637637193365</v>
      </c>
      <c r="L8" s="14">
        <v>60</v>
      </c>
      <c r="M8" s="14">
        <f t="shared" si="1"/>
        <v>-2.7599118584943363</v>
      </c>
      <c r="N8" s="14">
        <v>240</v>
      </c>
      <c r="O8" s="15">
        <f t="shared" si="2"/>
        <v>2.9148156689443367</v>
      </c>
      <c r="P8" s="2"/>
    </row>
    <row r="9" spans="1:16" ht="18.75">
      <c r="A9" s="12">
        <f>A5</f>
        <v>0.5</v>
      </c>
      <c r="B9" s="13">
        <f>A1*A9</f>
        <v>0.03750000000000003</v>
      </c>
      <c r="C9" s="13">
        <f>-A6</f>
        <v>-0.866025403</v>
      </c>
      <c r="D9" s="13">
        <f>C1*C9</f>
        <v>-0.4330127015</v>
      </c>
      <c r="E9" s="13">
        <f t="shared" si="3"/>
        <v>-0.39551270149999995</v>
      </c>
      <c r="F9" s="13">
        <f>SUM(E9+F1)</f>
        <v>-0.13301270149999994</v>
      </c>
      <c r="G9" s="13">
        <f>SUM(0.965925826)</f>
        <v>0.965925826</v>
      </c>
      <c r="H9" s="13">
        <f>G1*G9</f>
        <v>-3.7291113650614394</v>
      </c>
      <c r="I9" s="13">
        <f>G5</f>
        <v>0.258819045</v>
      </c>
      <c r="J9" s="13">
        <f>I1*I9</f>
        <v>0.26195904653143326</v>
      </c>
      <c r="K9" s="13">
        <f t="shared" si="0"/>
        <v>-3.467152318530006</v>
      </c>
      <c r="L9" s="14">
        <v>75</v>
      </c>
      <c r="M9" s="14">
        <f t="shared" si="1"/>
        <v>-3.6001650200300057</v>
      </c>
      <c r="N9" s="14">
        <v>255</v>
      </c>
      <c r="O9" s="15">
        <f t="shared" si="2"/>
        <v>3.334139617030006</v>
      </c>
      <c r="P9" s="2"/>
    </row>
    <row r="10" spans="1:16" ht="18.75">
      <c r="A10" s="12">
        <f>0</f>
        <v>0</v>
      </c>
      <c r="B10" s="13">
        <f>A1*A10</f>
        <v>0</v>
      </c>
      <c r="C10" s="13">
        <f>A13</f>
        <v>-1</v>
      </c>
      <c r="D10" s="13">
        <f>C1*C10</f>
        <v>-0.5</v>
      </c>
      <c r="E10" s="13">
        <f>B10+D10</f>
        <v>-0.5</v>
      </c>
      <c r="F10" s="13">
        <f>E10+F1</f>
        <v>-0.2375</v>
      </c>
      <c r="G10" s="13">
        <f>A7</f>
        <v>1</v>
      </c>
      <c r="H10" s="13">
        <f>G1*G10</f>
        <v>-3.8606601715</v>
      </c>
      <c r="I10" s="13">
        <f>A4</f>
        <v>0</v>
      </c>
      <c r="J10" s="13">
        <f>I1*I10</f>
        <v>0</v>
      </c>
      <c r="K10" s="13">
        <f t="shared" si="0"/>
        <v>-3.8606601715</v>
      </c>
      <c r="L10" s="14">
        <v>90</v>
      </c>
      <c r="M10" s="14">
        <f t="shared" si="1"/>
        <v>-4.0981601715</v>
      </c>
      <c r="N10" s="14">
        <v>270</v>
      </c>
      <c r="O10" s="15">
        <f t="shared" si="2"/>
        <v>3.6231601715000004</v>
      </c>
      <c r="P10" s="2"/>
    </row>
    <row r="11" spans="1:16" ht="18.75">
      <c r="A11" s="12">
        <f>-A5</f>
        <v>-0.5</v>
      </c>
      <c r="B11" s="13">
        <f>A1*A11</f>
        <v>-0.03750000000000003</v>
      </c>
      <c r="C11" s="13">
        <f>-A6</f>
        <v>-0.866025403</v>
      </c>
      <c r="D11" s="13">
        <f>C1*C11</f>
        <v>-0.4330127015</v>
      </c>
      <c r="E11" s="13">
        <f t="shared" si="3"/>
        <v>-0.4705127015</v>
      </c>
      <c r="F11" s="13">
        <f>E11+F1</f>
        <v>-0.2080127015</v>
      </c>
      <c r="G11" s="13">
        <f>SUM(0.965925826)</f>
        <v>0.965925826</v>
      </c>
      <c r="H11" s="13">
        <f>G1*G11</f>
        <v>-3.7291113650614394</v>
      </c>
      <c r="I11" s="13">
        <f>-G5</f>
        <v>-0.258819045</v>
      </c>
      <c r="J11" s="13">
        <f>I1*I11</f>
        <v>-0.26195904653143326</v>
      </c>
      <c r="K11" s="13">
        <f t="shared" si="0"/>
        <v>-3.991070411592873</v>
      </c>
      <c r="L11" s="14">
        <v>105</v>
      </c>
      <c r="M11" s="14">
        <f t="shared" si="1"/>
        <v>-4.199083113092873</v>
      </c>
      <c r="N11" s="14">
        <v>285</v>
      </c>
      <c r="O11" s="15">
        <f t="shared" si="2"/>
        <v>3.783057710092873</v>
      </c>
      <c r="P11" s="2"/>
    </row>
    <row r="12" spans="1:16" ht="18.75">
      <c r="A12" s="12">
        <f>-A6</f>
        <v>-0.866025403</v>
      </c>
      <c r="B12" s="13">
        <f>A1*A12</f>
        <v>-0.06495190522500005</v>
      </c>
      <c r="C12" s="13">
        <f>SUM(A11)</f>
        <v>-0.5</v>
      </c>
      <c r="D12" s="13">
        <f>C1*C12</f>
        <v>-0.25</v>
      </c>
      <c r="E12" s="13">
        <f t="shared" si="3"/>
        <v>-0.31495190522500005</v>
      </c>
      <c r="F12" s="13">
        <f>E12+F1</f>
        <v>-0.05245190522500004</v>
      </c>
      <c r="G12" s="13">
        <f>A6</f>
        <v>0.866025403</v>
      </c>
      <c r="H12" s="13">
        <f>G1*G12</f>
        <v>-3.3434297808693367</v>
      </c>
      <c r="I12" s="13">
        <f>-A5</f>
        <v>-0.5</v>
      </c>
      <c r="J12" s="13">
        <f>I1*I12</f>
        <v>-0.50606601715</v>
      </c>
      <c r="K12" s="13">
        <f t="shared" si="0"/>
        <v>-3.849495798019337</v>
      </c>
      <c r="L12" s="14">
        <v>120</v>
      </c>
      <c r="M12" s="14">
        <f t="shared" si="1"/>
        <v>-3.901947703244337</v>
      </c>
      <c r="N12" s="14">
        <v>300</v>
      </c>
      <c r="O12" s="15">
        <f t="shared" si="2"/>
        <v>3.797043892794337</v>
      </c>
      <c r="P12" s="2"/>
    </row>
    <row r="13" spans="1:16" ht="18.75">
      <c r="A13" s="12">
        <v>-1</v>
      </c>
      <c r="B13" s="13">
        <f>A1*A13</f>
        <v>-0.07500000000000007</v>
      </c>
      <c r="C13" s="13">
        <f>A4</f>
        <v>0</v>
      </c>
      <c r="D13" s="13">
        <f>C1*C13</f>
        <v>0</v>
      </c>
      <c r="E13" s="13">
        <f t="shared" si="3"/>
        <v>-0.07500000000000007</v>
      </c>
      <c r="F13" s="13">
        <f>E13+F1</f>
        <v>0.18749999999999994</v>
      </c>
      <c r="G13" s="13">
        <f>SUM(G7)</f>
        <v>0.707106781</v>
      </c>
      <c r="H13" s="13">
        <f>G1*G13</f>
        <v>-2.7298989864042733</v>
      </c>
      <c r="I13" s="13">
        <f>-G7</f>
        <v>-0.707106781</v>
      </c>
      <c r="J13" s="13">
        <f>I1*I13</f>
        <v>-0.7156854247208546</v>
      </c>
      <c r="K13" s="13">
        <f t="shared" si="0"/>
        <v>-3.445584411125128</v>
      </c>
      <c r="L13" s="14">
        <v>135</v>
      </c>
      <c r="M13" s="14">
        <f t="shared" si="1"/>
        <v>-3.258084411125128</v>
      </c>
      <c r="N13" s="14">
        <v>315</v>
      </c>
      <c r="O13" s="15">
        <f t="shared" si="2"/>
        <v>3.633084411125128</v>
      </c>
      <c r="P13" s="2"/>
    </row>
    <row r="14" spans="1:16" ht="18.75">
      <c r="A14" s="12">
        <f>-A6</f>
        <v>-0.866025403</v>
      </c>
      <c r="B14" s="13">
        <v>-0.07</v>
      </c>
      <c r="C14" s="13">
        <f>A5</f>
        <v>0.5</v>
      </c>
      <c r="D14" s="13">
        <f>C1*C14</f>
        <v>0.25</v>
      </c>
      <c r="E14" s="13">
        <f t="shared" si="3"/>
        <v>0.18</v>
      </c>
      <c r="F14" s="13">
        <f>E14+F1</f>
        <v>0.4425</v>
      </c>
      <c r="G14" s="13">
        <f>SUM(A5)</f>
        <v>0.5</v>
      </c>
      <c r="H14" s="13">
        <f>G1*G14</f>
        <v>-1.93033008575</v>
      </c>
      <c r="I14" s="13">
        <f>-A6</f>
        <v>-0.866025403</v>
      </c>
      <c r="J14" s="13">
        <f>I1*I14</f>
        <v>-0.8765320528938673</v>
      </c>
      <c r="K14" s="13">
        <f t="shared" si="0"/>
        <v>-2.8068621386438672</v>
      </c>
      <c r="L14" s="14">
        <v>150</v>
      </c>
      <c r="M14" s="14">
        <f t="shared" si="1"/>
        <v>-2.3643621386438674</v>
      </c>
      <c r="N14" s="14">
        <v>330</v>
      </c>
      <c r="O14" s="15">
        <f t="shared" si="2"/>
        <v>3.249362138643867</v>
      </c>
      <c r="P14" s="2"/>
    </row>
    <row r="15" spans="1:16" ht="19.5" thickBot="1">
      <c r="A15" s="16">
        <f>-A5</f>
        <v>-0.5</v>
      </c>
      <c r="B15" s="17">
        <f>A1*A15</f>
        <v>-0.03750000000000003</v>
      </c>
      <c r="C15" s="17">
        <f>A6</f>
        <v>0.866025403</v>
      </c>
      <c r="D15" s="17">
        <f>C1*C15</f>
        <v>0.4330127015</v>
      </c>
      <c r="E15" s="18">
        <f t="shared" si="3"/>
        <v>0.39551270149999995</v>
      </c>
      <c r="F15" s="17">
        <f>E15+F1</f>
        <v>0.6580127014999999</v>
      </c>
      <c r="G15" s="17">
        <f>SUM(G5)</f>
        <v>0.258819045</v>
      </c>
      <c r="H15" s="17">
        <f>G1*G15</f>
        <v>-0.9992123786571664</v>
      </c>
      <c r="I15" s="17">
        <f>-G9</f>
        <v>-0.965925826</v>
      </c>
      <c r="J15" s="17">
        <f>I1*I15</f>
        <v>-0.9776444712522878</v>
      </c>
      <c r="K15" s="17">
        <f t="shared" si="0"/>
        <v>-1.976856849909454</v>
      </c>
      <c r="L15" s="19">
        <v>165</v>
      </c>
      <c r="M15" s="14">
        <f t="shared" si="1"/>
        <v>-1.3188441484094542</v>
      </c>
      <c r="N15" s="20">
        <v>345</v>
      </c>
      <c r="O15" s="21">
        <f t="shared" si="2"/>
        <v>2.6348695514094542</v>
      </c>
      <c r="P15" s="2"/>
    </row>
    <row r="16" spans="1:16" ht="20.25" thickBot="1" thickTop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4">
        <v>360</v>
      </c>
      <c r="O16" s="25"/>
      <c r="P16" s="2"/>
    </row>
    <row r="17" spans="1:16" ht="20.25" thickBot="1" thickTop="1">
      <c r="A17" s="55" t="s">
        <v>26</v>
      </c>
      <c r="B17" s="56"/>
      <c r="C17" s="56"/>
      <c r="D17" s="57"/>
      <c r="E17" s="22"/>
      <c r="F17" s="22"/>
      <c r="G17" s="22"/>
      <c r="H17" s="22"/>
      <c r="I17" s="22"/>
      <c r="J17" s="22"/>
      <c r="K17" s="22"/>
      <c r="L17" s="26"/>
      <c r="M17" s="26"/>
      <c r="N17" s="27"/>
      <c r="O17" s="22"/>
      <c r="P17" s="2"/>
    </row>
    <row r="18" spans="1:17" ht="20.25" thickBot="1" thickTop="1">
      <c r="A18" s="52" t="s">
        <v>2</v>
      </c>
      <c r="B18" s="53" t="s">
        <v>24</v>
      </c>
      <c r="C18" s="53" t="s">
        <v>2</v>
      </c>
      <c r="D18" s="54" t="s">
        <v>24</v>
      </c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9.5" thickBot="1">
      <c r="A19" s="41"/>
      <c r="B19" s="42"/>
      <c r="C19" s="42"/>
      <c r="D19" s="43"/>
      <c r="E19"/>
      <c r="F19"/>
      <c r="I19" s="28" t="s">
        <v>23</v>
      </c>
      <c r="J19" s="29"/>
      <c r="K19" s="29"/>
      <c r="L19" s="29"/>
      <c r="M19" s="30"/>
      <c r="N19"/>
      <c r="O19"/>
      <c r="P19"/>
      <c r="Q19"/>
    </row>
    <row r="20" spans="1:17" ht="19.5" thickTop="1">
      <c r="A20" s="64" t="s">
        <v>14</v>
      </c>
      <c r="B20" s="58">
        <v>1.6</v>
      </c>
      <c r="C20" s="67" t="s">
        <v>18</v>
      </c>
      <c r="D20" s="61">
        <f>0</f>
        <v>0</v>
      </c>
      <c r="E20" s="31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2"/>
    </row>
    <row r="21" spans="1:17" ht="18.75">
      <c r="A21" s="65"/>
      <c r="B21" s="59"/>
      <c r="C21" s="68"/>
      <c r="D21" s="62"/>
      <c r="E21" s="31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33"/>
    </row>
    <row r="22" spans="1:17" ht="18.75">
      <c r="A22" s="65" t="s">
        <v>15</v>
      </c>
      <c r="B22" s="59">
        <v>-0.2</v>
      </c>
      <c r="C22" s="68" t="s">
        <v>19</v>
      </c>
      <c r="D22" s="62">
        <v>0.8</v>
      </c>
      <c r="E22" s="31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33"/>
    </row>
    <row r="23" spans="1:17" ht="18.75">
      <c r="A23" s="65"/>
      <c r="B23" s="59"/>
      <c r="C23" s="68"/>
      <c r="D23" s="62"/>
      <c r="E23" s="31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3"/>
    </row>
    <row r="24" spans="1:17" ht="18.75">
      <c r="A24" s="65" t="s">
        <v>16</v>
      </c>
      <c r="B24" s="59">
        <v>-2</v>
      </c>
      <c r="C24" s="68" t="s">
        <v>20</v>
      </c>
      <c r="D24" s="62">
        <v>1.6</v>
      </c>
      <c r="E24" s="31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33"/>
    </row>
    <row r="25" spans="1:17" ht="18.75">
      <c r="A25" s="65"/>
      <c r="B25" s="59"/>
      <c r="C25" s="68"/>
      <c r="D25" s="62"/>
      <c r="E25" s="31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33"/>
    </row>
    <row r="26" spans="1:17" ht="18.75">
      <c r="A26" s="65" t="s">
        <v>17</v>
      </c>
      <c r="B26" s="59">
        <v>-1.1</v>
      </c>
      <c r="C26" s="68" t="s">
        <v>21</v>
      </c>
      <c r="D26" s="62">
        <v>1.4</v>
      </c>
      <c r="E26" s="31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3"/>
    </row>
    <row r="27" spans="1:17" ht="19.5" thickBot="1">
      <c r="A27" s="66"/>
      <c r="B27" s="60"/>
      <c r="C27" s="69"/>
      <c r="D27" s="63"/>
      <c r="E27" s="31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33"/>
    </row>
    <row r="28" spans="1:17" ht="19.5" thickTop="1">
      <c r="A28"/>
      <c r="B28"/>
      <c r="C28"/>
      <c r="D28"/>
      <c r="E28" s="3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33"/>
    </row>
    <row r="29" spans="1:17" ht="18.75">
      <c r="A29"/>
      <c r="B29"/>
      <c r="C29"/>
      <c r="D29"/>
      <c r="E29" s="31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33"/>
    </row>
    <row r="30" spans="1:17" ht="19.5" thickBot="1">
      <c r="A30"/>
      <c r="B30"/>
      <c r="C30"/>
      <c r="D30"/>
      <c r="E30" s="3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4"/>
    </row>
    <row r="31" spans="1:17" ht="19.5" thickBo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20.25" thickBot="1" thickTop="1">
      <c r="A32" s="36" t="s">
        <v>22</v>
      </c>
      <c r="B32" s="37"/>
      <c r="C32" s="3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9.5" thickTop="1">
      <c r="A33" s="47"/>
      <c r="B33" s="70">
        <f>(B20+(B22)+(B24)+(B26)+D20+D22+D24+D26)/8</f>
        <v>0.2625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8.75">
      <c r="A34" s="48"/>
      <c r="B34" s="7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8.75">
      <c r="A35" s="49"/>
      <c r="B35" s="71">
        <f>((B24-(D24)/2+((B22-(D22)/2)*G7+((B26-(D26)/2)*G7)/2)))</f>
        <v>-3.8606601715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8.75">
      <c r="A36" s="49"/>
      <c r="B36" s="7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2" ht="18.75">
      <c r="A37" s="49"/>
      <c r="B37" s="71">
        <f>((B20-D20)/2+((B22-(D22)/2)*G7+((B26-(D26)/2)*(-G7)/2)))</f>
        <v>1.0121320343</v>
      </c>
    </row>
    <row r="38" spans="1:2" ht="18.75">
      <c r="A38" s="49"/>
      <c r="B38" s="71"/>
    </row>
    <row r="39" spans="1:2" ht="18.75">
      <c r="A39" s="50"/>
      <c r="B39" s="71">
        <f>((B22+D22)/2-(B26+D26)/2)/2</f>
        <v>0.07500000000000007</v>
      </c>
    </row>
    <row r="40" spans="1:4" ht="18.75">
      <c r="A40" s="50"/>
      <c r="B40" s="71"/>
      <c r="D40"/>
    </row>
    <row r="41" spans="1:2" ht="18.75">
      <c r="A41" s="50"/>
      <c r="B41" s="72">
        <f>((B20+D20)/2-(B24+D24)/2)/2</f>
        <v>0.5</v>
      </c>
    </row>
    <row r="42" spans="1:4" ht="19.5" thickBot="1">
      <c r="A42" s="51"/>
      <c r="B42" s="73"/>
      <c r="D42"/>
    </row>
    <row r="43" ht="19.5" thickTop="1"/>
  </sheetData>
  <mergeCells count="36">
    <mergeCell ref="A17:D17"/>
    <mergeCell ref="A41:A42"/>
    <mergeCell ref="B41:B42"/>
    <mergeCell ref="A37:A38"/>
    <mergeCell ref="B37:B38"/>
    <mergeCell ref="A39:A40"/>
    <mergeCell ref="B39:B40"/>
    <mergeCell ref="F20:P30"/>
    <mergeCell ref="A33:A34"/>
    <mergeCell ref="B33:B34"/>
    <mergeCell ref="A35:A36"/>
    <mergeCell ref="B35:B36"/>
    <mergeCell ref="D20:D21"/>
    <mergeCell ref="D22:D23"/>
    <mergeCell ref="D24:D25"/>
    <mergeCell ref="D26:D27"/>
    <mergeCell ref="C20:C21"/>
    <mergeCell ref="C22:C23"/>
    <mergeCell ref="C24:C25"/>
    <mergeCell ref="C26:C27"/>
    <mergeCell ref="B20:B21"/>
    <mergeCell ref="B22:B23"/>
    <mergeCell ref="B24:B25"/>
    <mergeCell ref="B26:B27"/>
    <mergeCell ref="A20:A21"/>
    <mergeCell ref="A22:A23"/>
    <mergeCell ref="A24:A25"/>
    <mergeCell ref="A26:A27"/>
    <mergeCell ref="A18:A19"/>
    <mergeCell ref="B18:B19"/>
    <mergeCell ref="C18:C19"/>
    <mergeCell ref="D18:D19"/>
    <mergeCell ref="A1:B1"/>
    <mergeCell ref="C1:D1"/>
    <mergeCell ref="G1:H1"/>
    <mergeCell ref="I1:J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3"/>
  <ignoredErrors>
    <ignoredError sqref="C4:C9 C15 G10 C10:C13 I6:I15" formula="1"/>
  </ignoredErrors>
  <legacyDrawing r:id="rId12"/>
  <oleObjects>
    <oleObject progId="Equation.3" shapeId="865075" r:id="rId2"/>
    <oleObject progId="Equation.3" shapeId="865076" r:id="rId3"/>
    <oleObject progId="Equation.3" shapeId="865077" r:id="rId4"/>
    <oleObject progId="Equation.3" shapeId="865078" r:id="rId5"/>
    <oleObject progId="Equation.3" shapeId="865079" r:id="rId6"/>
    <oleObject progId="Equation.3" shapeId="880641" r:id="rId7"/>
    <oleObject progId="Equation.3" shapeId="881505" r:id="rId8"/>
    <oleObject progId="Equation.3" shapeId="893725" r:id="rId9"/>
    <oleObject progId="Equation.3" shapeId="941480" r:id="rId10"/>
    <oleObject progId="Equation.3" shapeId="945350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Вычисление Таблицы Остаточной Девиации Компаса</dc:title>
  <dc:subject/>
  <dc:creator>Drachinskiy Georgiy Leonidovich</dc:creator>
  <cp:keywords/>
  <dc:description>Автоматически расчитывает график девиции по данным внесенным в таблицу. Облегчает жизнь судоводителю.</dc:description>
  <cp:lastModifiedBy>George</cp:lastModifiedBy>
  <cp:lastPrinted>2005-12-08T23:25:08Z</cp:lastPrinted>
  <dcterms:created xsi:type="dcterms:W3CDTF">2005-12-08T20:30:00Z</dcterms:created>
  <dcterms:modified xsi:type="dcterms:W3CDTF">2005-12-10T17:18:24Z</dcterms:modified>
  <cp:category>Навигация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rachinsky Georgiy Leonidovich">
    <vt:lpwstr>Важное</vt:lpwstr>
  </property>
  <property fmtid="{D5CDD505-2E9C-101B-9397-08002B2CF9AE}" pid="3" name="_AdHocReviewCycleID">
    <vt:i4>-676842867</vt:i4>
  </property>
  <property fmtid="{D5CDD505-2E9C-101B-9397-08002B2CF9AE}" pid="4" name="_EmailSubject">
    <vt:lpwstr>MaxSea</vt:lpwstr>
  </property>
  <property fmtid="{D5CDD505-2E9C-101B-9397-08002B2CF9AE}" pid="5" name="_AuthorEmail">
    <vt:lpwstr>george18@normaplus.com</vt:lpwstr>
  </property>
  <property fmtid="{D5CDD505-2E9C-101B-9397-08002B2CF9AE}" pid="6" name="_AuthorEmailDisplayName">
    <vt:lpwstr>george18</vt:lpwstr>
  </property>
</Properties>
</file>