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00" windowWidth="9720" windowHeight="7320" activeTab="0"/>
  </bookViews>
  <sheets>
    <sheet name="Sheet1" sheetId="1" r:id="rId1"/>
  </sheets>
  <definedNames>
    <definedName name="\0">#REF!</definedName>
    <definedName name="\E">#REF!</definedName>
    <definedName name="\K">#REF!</definedName>
    <definedName name="\M">#REF!</definedName>
    <definedName name="\R">#REF!</definedName>
    <definedName name="\S">#REF!</definedName>
    <definedName name="MAINBAR">#REF!</definedName>
    <definedName name="PORT">#REF!</definedName>
    <definedName name="STB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<sst xmlns="http://schemas.openxmlformats.org/spreadsheetml/2006/main" count="67" uniqueCount="54">
  <si>
    <t>Degrees</t>
  </si>
  <si>
    <t>Direction</t>
  </si>
  <si>
    <t>Speed</t>
  </si>
  <si>
    <t>Knots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</si>
  <si>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</si>
  <si>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</si>
  <si>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</si>
  <si>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</si>
  <si>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</si>
  <si>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</si>
  <si>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</si>
  <si>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</si>
  <si>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</si>
  <si>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</si>
  <si>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</si>
  <si>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</si>
  <si>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</si>
  <si>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</si>
  <si>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</si>
  <si>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</si>
  <si>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TRUE WIND DIRECTION:</t>
  </si>
  <si>
    <t>Rumbs</t>
  </si>
  <si>
    <t>Beafort:</t>
  </si>
  <si>
    <t>m/s</t>
  </si>
  <si>
    <t>M / Sec</t>
  </si>
  <si>
    <t>beaf</t>
  </si>
  <si>
    <t>WIND</t>
  </si>
  <si>
    <t>VESSEL</t>
  </si>
  <si>
    <t>Course</t>
  </si>
  <si>
    <t>x</t>
  </si>
  <si>
    <t>y</t>
  </si>
  <si>
    <t>grad</t>
  </si>
  <si>
    <t>Vessel speed</t>
  </si>
  <si>
    <t>Wind Speed</t>
  </si>
  <si>
    <t>Wind true Speed</t>
  </si>
  <si>
    <t xml:space="preserve"> </t>
  </si>
  <si>
    <t xml:space="preserve">    Port side</t>
  </si>
  <si>
    <t xml:space="preserve">        Stb. side</t>
  </si>
  <si>
    <t>Vessel</t>
  </si>
  <si>
    <t>Wind false</t>
  </si>
  <si>
    <t>course grad</t>
  </si>
  <si>
    <t>course rad</t>
  </si>
  <si>
    <t>speed kn</t>
  </si>
  <si>
    <t>result angle</t>
  </si>
  <si>
    <t>result speed</t>
  </si>
  <si>
    <t>Wt=</t>
  </si>
  <si>
    <t>angle true=</t>
  </si>
  <si>
    <t>Angle B=</t>
  </si>
  <si>
    <t>bear angle=</t>
  </si>
  <si>
    <t>true wind dir.=</t>
  </si>
  <si>
    <t>KN</t>
  </si>
  <si>
    <t>BALL</t>
  </si>
  <si>
    <t>TRUE WIND RUMB=</t>
  </si>
  <si>
    <t>Course angle of Wind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</si>
</sst>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0"/>
    <numFmt numFmtId="180" formatCode="0.0\ &quot;°&quot;"/>
    <numFmt numFmtId="181" formatCode="0\ &quot;°&quot;"/>
    <numFmt numFmtId="182" formatCode="0.0\ &quot;kn&quot;"/>
    <numFmt numFmtId="183" formatCode="0.0\ &quot;m/s&quot;"/>
    <numFmt numFmtId="184" formatCode="0.0\ &quot;ball&quot;"/>
    <numFmt numFmtId="185" formatCode="0.00\ &quot;kn&quot;"/>
    <numFmt numFmtId="186" formatCode="0.00\ &quot;m/s&quot;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9"/>
      <color indexed="10"/>
      <name val="Arial Cyr"/>
      <family val="2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16"/>
      <color indexed="14"/>
      <name val="Tahoma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sz val="8"/>
      <name val="Arial Cyr"/>
      <family val="2"/>
    </font>
    <font>
      <sz val="8.75"/>
      <name val="Arial"/>
      <family val="0"/>
    </font>
    <font>
      <b/>
      <sz val="12"/>
      <color indexed="51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16"/>
      <color indexed="53"/>
      <name val="Tahoma"/>
      <family val="2"/>
    </font>
    <font>
      <sz val="8"/>
      <color indexed="2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sz val="16"/>
      <color indexed="60"/>
      <name val="Times New Roman"/>
      <family val="1"/>
    </font>
    <font>
      <b/>
      <sz val="16"/>
      <color indexed="13"/>
      <name val="Times New Roman"/>
      <family val="1"/>
    </font>
    <font>
      <sz val="12"/>
      <name val="Times New Roman"/>
      <family val="1"/>
    </font>
    <font>
      <sz val="16"/>
      <color indexed="13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12"/>
      <name val="Tahoma"/>
      <family val="2"/>
    </font>
    <font>
      <sz val="16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Alignment="1" applyProtection="1">
      <alignment vertical="center"/>
      <protection hidden="1"/>
    </xf>
    <xf numFmtId="0" fontId="8" fillId="2" borderId="0" xfId="0" applyNumberFormat="1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18" fillId="0" borderId="0" xfId="0" applyNumberFormat="1" applyFont="1" applyFill="1" applyBorder="1" applyAlignment="1" applyProtection="1">
      <alignment horizontal="center"/>
      <protection hidden="1"/>
    </xf>
    <xf numFmtId="178" fontId="18" fillId="0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184" fontId="17" fillId="3" borderId="1" xfId="0" applyNumberFormat="1" applyFont="1" applyFill="1" applyBorder="1" applyAlignment="1" applyProtection="1">
      <alignment horizontal="center" vertical="center"/>
      <protection hidden="1"/>
    </xf>
    <xf numFmtId="178" fontId="17" fillId="3" borderId="2" xfId="0" applyNumberFormat="1" applyFont="1" applyFill="1" applyBorder="1" applyAlignment="1" applyProtection="1">
      <alignment horizontal="center" vertical="center"/>
      <protection hidden="1"/>
    </xf>
    <xf numFmtId="178" fontId="17" fillId="3" borderId="3" xfId="0" applyNumberFormat="1" applyFont="1" applyFill="1" applyBorder="1" applyAlignment="1" applyProtection="1">
      <alignment horizontal="center"/>
      <protection hidden="1"/>
    </xf>
    <xf numFmtId="181" fontId="9" fillId="3" borderId="1" xfId="0" applyNumberFormat="1" applyFont="1" applyFill="1" applyBorder="1" applyAlignment="1" applyProtection="1">
      <alignment horizontal="center" vertical="center"/>
      <protection hidden="1"/>
    </xf>
    <xf numFmtId="178" fontId="9" fillId="3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180" fontId="15" fillId="0" borderId="0" xfId="0" applyNumberFormat="1" applyFont="1" applyAlignment="1" applyProtection="1">
      <alignment horizontal="center"/>
      <protection hidden="1"/>
    </xf>
    <xf numFmtId="182" fontId="15" fillId="0" borderId="0" xfId="0" applyNumberFormat="1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178" fontId="15" fillId="0" borderId="0" xfId="0" applyNumberFormat="1" applyFont="1" applyAlignment="1" applyProtection="1">
      <alignment horizontal="center"/>
      <protection hidden="1"/>
    </xf>
    <xf numFmtId="178" fontId="11" fillId="0" borderId="0" xfId="0" applyNumberFormat="1" applyFont="1" applyFill="1" applyBorder="1" applyAlignment="1" applyProtection="1">
      <alignment horizontal="center"/>
      <protection hidden="1"/>
    </xf>
    <xf numFmtId="178" fontId="11" fillId="4" borderId="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78" fontId="12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6" fillId="0" borderId="6" xfId="0" applyNumberFormat="1" applyFont="1" applyAlignment="1" applyProtection="1">
      <alignment horizontal="center"/>
      <protection hidden="1"/>
    </xf>
    <xf numFmtId="0" fontId="16" fillId="0" borderId="7" xfId="0" applyNumberFormat="1" applyFont="1" applyAlignment="1" applyProtection="1">
      <alignment horizontal="center"/>
      <protection hidden="1"/>
    </xf>
    <xf numFmtId="0" fontId="16" fillId="0" borderId="8" xfId="0" applyNumberFormat="1" applyFont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85" fontId="10" fillId="5" borderId="9" xfId="0" applyNumberFormat="1" applyFont="1" applyFill="1" applyBorder="1" applyAlignment="1" applyProtection="1">
      <alignment horizontal="center" vertical="center"/>
      <protection locked="0"/>
    </xf>
    <xf numFmtId="186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23" fillId="2" borderId="1" xfId="0" applyNumberFormat="1" applyFont="1" applyFill="1" applyBorder="1" applyAlignment="1" applyProtection="1">
      <alignment horizontal="centerContinuous" vertical="center"/>
      <protection hidden="1"/>
    </xf>
    <xf numFmtId="0" fontId="25" fillId="2" borderId="10" xfId="0" applyNumberFormat="1" applyFont="1" applyFill="1" applyBorder="1" applyAlignment="1" applyProtection="1">
      <alignment horizontal="centerContinuous" vertical="center"/>
      <protection hidden="1"/>
    </xf>
    <xf numFmtId="0" fontId="25" fillId="2" borderId="11" xfId="0" applyNumberFormat="1" applyFont="1" applyFill="1" applyBorder="1" applyAlignment="1" applyProtection="1">
      <alignment horizontal="center" vertical="center"/>
      <protection hidden="1"/>
    </xf>
    <xf numFmtId="0" fontId="25" fillId="2" borderId="12" xfId="0" applyNumberFormat="1" applyFont="1" applyFill="1" applyBorder="1" applyAlignment="1" applyProtection="1">
      <alignment horizontal="center" vertical="center"/>
      <protection hidden="1"/>
    </xf>
    <xf numFmtId="0" fontId="25" fillId="2" borderId="13" xfId="0" applyNumberFormat="1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8" fillId="3" borderId="14" xfId="0" applyFont="1" applyFill="1" applyBorder="1" applyAlignment="1" applyProtection="1">
      <alignment horizontal="center" vertical="center"/>
      <protection hidden="1"/>
    </xf>
    <xf numFmtId="0" fontId="28" fillId="3" borderId="15" xfId="0" applyFont="1" applyFill="1" applyBorder="1" applyAlignment="1" applyProtection="1">
      <alignment horizontal="center" vertical="center"/>
      <protection hidden="1"/>
    </xf>
    <xf numFmtId="0" fontId="28" fillId="3" borderId="16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180" fontId="3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180" fontId="31" fillId="5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23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325"/>
          <c:w val="0.99025"/>
          <c:h val="1.0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Sheet1!$N$3:$N$38</c:f>
              <c:numCache/>
            </c:numRef>
          </c:xVal>
          <c:yVal>
            <c:numRef>
              <c:f>Sheet1!$O$3:$O$38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Sheet1!$P$3:$P$38</c:f>
              <c:numCache/>
            </c:numRef>
          </c:xVal>
          <c:yVal>
            <c:numRef>
              <c:f>Sheet1!$Q$3:$Q$38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Sheet1!$R$3:$R$38</c:f>
              <c:numCache/>
            </c:numRef>
          </c:xVal>
          <c:yVal>
            <c:numRef>
              <c:f>Sheet1!$S$3:$S$38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Sheet1!$W$3:$W$4</c:f>
              <c:numCache/>
            </c:numRef>
          </c:xVal>
          <c:yVal>
            <c:numRef>
              <c:f>Sheet1!$X$3:$X$4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</c:f>
              <c:numCache/>
            </c:numRef>
          </c:xVal>
          <c:yVal>
            <c:numRef>
              <c:f>Sheet1!$AA$3:$AA$4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Sheet1!$AC$3:$AC$4</c:f>
              <c:numCache/>
            </c:numRef>
          </c:xVal>
          <c:yVal>
            <c:numRef>
              <c:f>Sheet1!$AD$3:$AD$4</c:f>
              <c:numCache/>
            </c:numRef>
          </c:yVal>
          <c:smooth val="1"/>
        </c:ser>
        <c:axId val="56628200"/>
        <c:axId val="39891753"/>
      </c:scatterChart>
      <c:valAx>
        <c:axId val="56628200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in"/>
        <c:tickLblPos val="nextTo"/>
        <c:crossAx val="39891753"/>
        <c:crosses val="autoZero"/>
        <c:crossBetween val="midCat"/>
        <c:dispUnits/>
      </c:valAx>
      <c:valAx>
        <c:axId val="39891753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in"/>
        <c:minorTickMark val="in"/>
        <c:tickLblPos val="nextTo"/>
        <c:crossAx val="56628200"/>
        <c:crosses val="autoZero"/>
        <c:crossBetween val="midCat"/>
        <c:dispUnits/>
      </c:valAx>
      <c:spPr>
        <a:solidFill>
          <a:srgbClr val="008080"/>
        </a:solidFill>
        <a:ln w="12700">
          <a:solidFill>
            <a:srgbClr val="008080"/>
          </a:solidFill>
        </a:ln>
      </c:spPr>
    </c:plotArea>
    <c:plotVisOnly val="1"/>
    <c:dispBlanksAs val="gap"/>
    <c:showDLblsOverMax val="0"/>
  </c:chart>
  <c:spPr>
    <a:solidFill>
      <a:srgbClr val="008080"/>
    </a:solidFill>
    <a:ln w="3175">
      <a:solidFill>
        <a:srgbClr val="00808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228600</xdr:colOff>
      <xdr:row>24</xdr:row>
      <xdr:rowOff>76200</xdr:rowOff>
    </xdr:from>
    <xdr:to>
      <xdr:col>60</xdr:col>
      <xdr:colOff>228600</xdr:colOff>
      <xdr:row>39</xdr:row>
      <xdr:rowOff>152400</xdr:rowOff>
    </xdr:to>
    <xdr:sp>
      <xdr:nvSpPr>
        <xdr:cNvPr id="1" name="Line 6"/>
        <xdr:cNvSpPr>
          <a:spLocks/>
        </xdr:cNvSpPr>
      </xdr:nvSpPr>
      <xdr:spPr>
        <a:xfrm>
          <a:off x="38061900" y="60293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95250</xdr:rowOff>
    </xdr:from>
    <xdr:to>
      <xdr:col>4</xdr:col>
      <xdr:colOff>285750</xdr:colOff>
      <xdr:row>13</xdr:row>
      <xdr:rowOff>209550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638550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104775</xdr:rowOff>
    </xdr:from>
    <xdr:to>
      <xdr:col>11</xdr:col>
      <xdr:colOff>190500</xdr:colOff>
      <xdr:row>22</xdr:row>
      <xdr:rowOff>47625</xdr:rowOff>
    </xdr:to>
    <xdr:grpSp>
      <xdr:nvGrpSpPr>
        <xdr:cNvPr id="3" name="Group 49"/>
        <xdr:cNvGrpSpPr>
          <a:grpSpLocks/>
        </xdr:cNvGrpSpPr>
      </xdr:nvGrpSpPr>
      <xdr:grpSpPr>
        <a:xfrm>
          <a:off x="2838450" y="876300"/>
          <a:ext cx="5191125" cy="4743450"/>
          <a:chOff x="302" y="99"/>
          <a:chExt cx="544" cy="375"/>
        </a:xfrm>
        <a:solidFill>
          <a:srgbClr val="FFFFFF"/>
        </a:solidFill>
      </xdr:grpSpPr>
      <xdr:grpSp>
        <xdr:nvGrpSpPr>
          <xdr:cNvPr id="4" name="Group 40"/>
          <xdr:cNvGrpSpPr>
            <a:grpSpLocks/>
          </xdr:cNvGrpSpPr>
        </xdr:nvGrpSpPr>
        <xdr:grpSpPr>
          <a:xfrm>
            <a:off x="385" y="99"/>
            <a:ext cx="461" cy="375"/>
            <a:chOff x="381" y="96"/>
            <a:chExt cx="450" cy="375"/>
          </a:xfrm>
          <a:solidFill>
            <a:srgbClr val="FFFFFF"/>
          </a:solidFill>
        </xdr:grpSpPr>
        <xdr:graphicFrame>
          <xdr:nvGraphicFramePr>
            <xdr:cNvPr id="5" name="Chart 3"/>
            <xdr:cNvGraphicFramePr/>
          </xdr:nvGraphicFramePr>
          <xdr:xfrm>
            <a:off x="434" y="114"/>
            <a:ext cx="360" cy="33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6" name="Rectangle 27"/>
            <xdr:cNvSpPr>
              <a:spLocks/>
            </xdr:cNvSpPr>
          </xdr:nvSpPr>
          <xdr:spPr>
            <a:xfrm>
              <a:off x="592" y="96"/>
              <a:ext cx="36" cy="21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o °</a:t>
              </a:r>
            </a:p>
          </xdr:txBody>
        </xdr:sp>
        <xdr:sp>
          <xdr:nvSpPr>
            <xdr:cNvPr id="7" name="Rectangle 28"/>
            <xdr:cNvSpPr>
              <a:spLocks/>
            </xdr:cNvSpPr>
          </xdr:nvSpPr>
          <xdr:spPr>
            <a:xfrm>
              <a:off x="784" y="264"/>
              <a:ext cx="47" cy="21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90 °</a:t>
              </a:r>
            </a:p>
          </xdr:txBody>
        </xdr:sp>
        <xdr:sp>
          <xdr:nvSpPr>
            <xdr:cNvPr id="8" name="Rectangle 29"/>
            <xdr:cNvSpPr>
              <a:spLocks/>
            </xdr:cNvSpPr>
          </xdr:nvSpPr>
          <xdr:spPr>
            <a:xfrm>
              <a:off x="381" y="272"/>
              <a:ext cx="58" cy="23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270 °</a:t>
              </a:r>
            </a:p>
          </xdr:txBody>
        </xdr:sp>
        <xdr:sp>
          <xdr:nvSpPr>
            <xdr:cNvPr id="9" name="Rectangle 31"/>
            <xdr:cNvSpPr>
              <a:spLocks/>
            </xdr:cNvSpPr>
          </xdr:nvSpPr>
          <xdr:spPr>
            <a:xfrm>
              <a:off x="590" y="446"/>
              <a:ext cx="56" cy="25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180 °</a:t>
              </a:r>
            </a:p>
          </xdr:txBody>
        </xdr:sp>
      </xdr:grpSp>
      <xdr:grpSp>
        <xdr:nvGrpSpPr>
          <xdr:cNvPr id="10" name="Group 48"/>
          <xdr:cNvGrpSpPr>
            <a:grpSpLocks/>
          </xdr:cNvGrpSpPr>
        </xdr:nvGrpSpPr>
        <xdr:grpSpPr>
          <a:xfrm>
            <a:off x="302" y="125"/>
            <a:ext cx="152" cy="138"/>
            <a:chOff x="212" y="343"/>
            <a:chExt cx="110" cy="106"/>
          </a:xfrm>
          <a:solidFill>
            <a:srgbClr val="FFFFFF"/>
          </a:solidFill>
        </xdr:grpSpPr>
        <xdr:grpSp>
          <xdr:nvGrpSpPr>
            <xdr:cNvPr id="11" name="Group 44"/>
            <xdr:cNvGrpSpPr>
              <a:grpSpLocks/>
            </xdr:cNvGrpSpPr>
          </xdr:nvGrpSpPr>
          <xdr:grpSpPr>
            <a:xfrm>
              <a:off x="239" y="368"/>
              <a:ext cx="78" cy="81"/>
              <a:chOff x="307" y="338"/>
              <a:chExt cx="50" cy="58"/>
            </a:xfrm>
            <a:solidFill>
              <a:srgbClr val="FFFFFF"/>
            </a:solidFill>
          </xdr:grpSpPr>
          <xdr:sp>
            <xdr:nvSpPr>
              <xdr:cNvPr id="12" name="Line 41"/>
              <xdr:cNvSpPr>
                <a:spLocks/>
              </xdr:cNvSpPr>
            </xdr:nvSpPr>
            <xdr:spPr>
              <a:xfrm>
                <a:off x="307" y="338"/>
                <a:ext cx="0" cy="57"/>
              </a:xfrm>
              <a:prstGeom prst="line">
                <a:avLst/>
              </a:prstGeom>
              <a:noFill/>
              <a:ln w="15875" cmpd="sng">
                <a:solidFill>
                  <a:srgbClr val="FFFF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42"/>
              <xdr:cNvSpPr>
                <a:spLocks/>
              </xdr:cNvSpPr>
            </xdr:nvSpPr>
            <xdr:spPr>
              <a:xfrm flipV="1">
                <a:off x="307" y="339"/>
                <a:ext cx="50" cy="57"/>
              </a:xfrm>
              <a:prstGeom prst="line">
                <a:avLst/>
              </a:prstGeom>
              <a:noFill/>
              <a:ln w="9525" cmpd="sng">
                <a:solidFill>
                  <a:srgbClr val="00008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43"/>
              <xdr:cNvSpPr>
                <a:spLocks/>
              </xdr:cNvSpPr>
            </xdr:nvSpPr>
            <xdr:spPr>
              <a:xfrm flipH="1">
                <a:off x="308" y="339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" name="Rectangle 45"/>
            <xdr:cNvSpPr>
              <a:spLocks/>
            </xdr:cNvSpPr>
          </xdr:nvSpPr>
          <xdr:spPr>
            <a:xfrm>
              <a:off x="248" y="343"/>
              <a:ext cx="68" cy="18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True W</a:t>
              </a:r>
            </a:p>
          </xdr:txBody>
        </xdr:sp>
        <xdr:sp>
          <xdr:nvSpPr>
            <xdr:cNvPr id="16" name="Rectangle 46"/>
            <xdr:cNvSpPr>
              <a:spLocks/>
            </xdr:cNvSpPr>
          </xdr:nvSpPr>
          <xdr:spPr>
            <a:xfrm rot="21492762">
              <a:off x="261" y="407"/>
              <a:ext cx="61" cy="22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W.false</a:t>
              </a:r>
            </a:p>
          </xdr:txBody>
        </xdr:sp>
        <xdr:sp>
          <xdr:nvSpPr>
            <xdr:cNvPr id="17" name="Rectangle 47"/>
            <xdr:cNvSpPr>
              <a:spLocks/>
            </xdr:cNvSpPr>
          </xdr:nvSpPr>
          <xdr:spPr>
            <a:xfrm rot="16194133">
              <a:off x="212" y="383"/>
              <a:ext cx="22" cy="47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Vessel</a:t>
              </a:r>
            </a:p>
          </xdr:txBody>
        </xdr:sp>
      </xdr:grpSp>
    </xdr:grpSp>
    <xdr:clientData/>
  </xdr:twoCellAnchor>
  <xdr:twoCellAnchor>
    <xdr:from>
      <xdr:col>2</xdr:col>
      <xdr:colOff>133350</xdr:colOff>
      <xdr:row>12</xdr:row>
      <xdr:rowOff>76200</xdr:rowOff>
    </xdr:from>
    <xdr:to>
      <xdr:col>2</xdr:col>
      <xdr:colOff>323850</xdr:colOff>
      <xdr:row>13</xdr:row>
      <xdr:rowOff>180975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3619500"/>
          <a:ext cx="190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133350</xdr:rowOff>
    </xdr:from>
    <xdr:to>
      <xdr:col>20</xdr:col>
      <xdr:colOff>123825</xdr:colOff>
      <xdr:row>2</xdr:row>
      <xdr:rowOff>142875</xdr:rowOff>
    </xdr:to>
    <xdr:grpSp>
      <xdr:nvGrpSpPr>
        <xdr:cNvPr id="19" name="Group 58"/>
        <xdr:cNvGrpSpPr>
          <a:grpSpLocks/>
        </xdr:cNvGrpSpPr>
      </xdr:nvGrpSpPr>
      <xdr:grpSpPr>
        <a:xfrm>
          <a:off x="10810875" y="200025"/>
          <a:ext cx="495300" cy="238125"/>
          <a:chOff x="1124" y="21"/>
          <a:chExt cx="52" cy="25"/>
        </a:xfrm>
        <a:solidFill>
          <a:srgbClr val="FFFFFF"/>
        </a:solidFill>
      </xdr:grpSpPr>
      <xdr:pic>
        <xdr:nvPicPr>
          <xdr:cNvPr id="20" name="TextBox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24" y="21"/>
            <a:ext cx="26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TextBox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24" y="34"/>
            <a:ext cx="26" cy="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TextBox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50" y="21"/>
            <a:ext cx="26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TextBox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50" y="33"/>
            <a:ext cx="26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5"/>
  <sheetViews>
    <sheetView tabSelected="1" workbookViewId="0" topLeftCell="A1">
      <selection activeCell="F24" sqref="F24"/>
    </sheetView>
  </sheetViews>
  <sheetFormatPr defaultColWidth="8.88671875" defaultRowHeight="15"/>
  <cols>
    <col min="1" max="1" width="1.66796875" style="0" customWidth="1"/>
    <col min="2" max="2" width="10.10546875" style="0" customWidth="1"/>
    <col min="3" max="3" width="4.88671875" style="1" customWidth="1"/>
    <col min="4" max="4" width="10.10546875" style="1" bestFit="1" customWidth="1"/>
    <col min="5" max="5" width="4.3359375" style="1" customWidth="1"/>
    <col min="6" max="6" width="12.77734375" style="0" customWidth="1"/>
    <col min="8" max="8" width="10.10546875" style="0" customWidth="1"/>
    <col min="10" max="10" width="9.6640625" style="0" customWidth="1"/>
    <col min="11" max="11" width="9.99609375" style="0" customWidth="1"/>
    <col min="12" max="12" width="8.88671875" style="2" customWidth="1"/>
    <col min="13" max="13" width="3.21484375" style="3" customWidth="1"/>
    <col min="14" max="14" width="3.5546875" style="3" customWidth="1"/>
    <col min="15" max="16" width="3.3359375" style="3" customWidth="1"/>
    <col min="17" max="17" width="3.77734375" style="3" customWidth="1"/>
    <col min="18" max="18" width="3.88671875" style="3" customWidth="1"/>
    <col min="19" max="19" width="4.10546875" style="3" customWidth="1"/>
    <col min="20" max="20" width="4.88671875" style="3" customWidth="1"/>
    <col min="21" max="21" width="4.6640625" style="3" customWidth="1"/>
    <col min="22" max="22" width="4.21484375" style="4" customWidth="1"/>
    <col min="23" max="23" width="4.4453125" style="3" customWidth="1"/>
    <col min="24" max="24" width="4.21484375" style="3" customWidth="1"/>
    <col min="25" max="25" width="5.88671875" style="3" customWidth="1"/>
    <col min="26" max="26" width="3.6640625" style="3" customWidth="1"/>
    <col min="27" max="27" width="4.3359375" style="4" customWidth="1"/>
    <col min="28" max="28" width="3.99609375" style="4" customWidth="1"/>
    <col min="29" max="29" width="4.6640625" style="4" customWidth="1"/>
    <col min="30" max="30" width="4.10546875" style="4" customWidth="1"/>
    <col min="31" max="31" width="8.88671875" style="5" customWidth="1"/>
  </cols>
  <sheetData>
    <row r="1" spans="1:41" ht="5.25" customHeight="1">
      <c r="A1" s="6"/>
      <c r="B1" s="7"/>
      <c r="C1" s="8"/>
      <c r="D1" s="8"/>
      <c r="E1" s="9"/>
      <c r="F1" s="6"/>
      <c r="G1" s="6"/>
      <c r="H1" s="6"/>
      <c r="I1" s="6"/>
      <c r="J1" s="6"/>
      <c r="K1" s="10"/>
      <c r="L1" s="11"/>
      <c r="M1" s="12"/>
      <c r="N1" s="12">
        <v>10</v>
      </c>
      <c r="O1" s="12"/>
      <c r="P1" s="12">
        <v>20</v>
      </c>
      <c r="Q1" s="12"/>
      <c r="R1" s="12">
        <v>30</v>
      </c>
      <c r="S1" s="12"/>
      <c r="T1" s="12"/>
      <c r="U1" s="12"/>
      <c r="V1" s="13" t="s">
        <v>32</v>
      </c>
      <c r="W1" s="12"/>
      <c r="X1" s="14"/>
      <c r="Y1" s="13" t="s">
        <v>33</v>
      </c>
      <c r="Z1" s="12"/>
      <c r="AA1" s="12"/>
      <c r="AB1" s="13" t="s">
        <v>34</v>
      </c>
      <c r="AC1" s="12"/>
      <c r="AD1" s="12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8" customHeight="1" thickBot="1">
      <c r="A2" s="17"/>
      <c r="B2" s="90" t="s">
        <v>27</v>
      </c>
      <c r="C2" s="91"/>
      <c r="D2" s="92"/>
      <c r="E2" s="18"/>
      <c r="F2" s="19"/>
      <c r="G2" s="79" t="s">
        <v>20</v>
      </c>
      <c r="H2" s="20"/>
      <c r="I2" s="20"/>
      <c r="J2" s="20"/>
      <c r="K2" s="21"/>
      <c r="L2" s="11"/>
      <c r="M2" s="12" t="s">
        <v>31</v>
      </c>
      <c r="N2" s="12" t="s">
        <v>29</v>
      </c>
      <c r="O2" s="12" t="s">
        <v>30</v>
      </c>
      <c r="P2" s="12" t="s">
        <v>29</v>
      </c>
      <c r="Q2" s="12" t="s">
        <v>30</v>
      </c>
      <c r="R2" s="12" t="s">
        <v>29</v>
      </c>
      <c r="S2" s="12" t="s">
        <v>30</v>
      </c>
      <c r="T2" s="12"/>
      <c r="U2" s="12"/>
      <c r="V2" s="12"/>
      <c r="W2" s="12" t="s">
        <v>29</v>
      </c>
      <c r="X2" s="12" t="s">
        <v>30</v>
      </c>
      <c r="Y2" s="12"/>
      <c r="Z2" s="12" t="s">
        <v>29</v>
      </c>
      <c r="AA2" s="12" t="s">
        <v>30</v>
      </c>
      <c r="AB2" s="12"/>
      <c r="AC2" s="12" t="s">
        <v>29</v>
      </c>
      <c r="AD2" s="12" t="s">
        <v>30</v>
      </c>
      <c r="AE2" s="15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8.75" customHeight="1" thickBot="1">
      <c r="A3" s="6"/>
      <c r="B3" s="86" t="s">
        <v>2</v>
      </c>
      <c r="C3" s="87"/>
      <c r="D3" s="86" t="s">
        <v>28</v>
      </c>
      <c r="E3" s="24"/>
      <c r="F3" s="109" t="s">
        <v>2</v>
      </c>
      <c r="G3" s="110"/>
      <c r="H3" s="111"/>
      <c r="I3" s="80"/>
      <c r="J3" s="81" t="s">
        <v>1</v>
      </c>
      <c r="K3" s="82"/>
      <c r="L3" s="26"/>
      <c r="M3" s="12">
        <v>0</v>
      </c>
      <c r="N3" s="12">
        <v>0</v>
      </c>
      <c r="O3" s="12">
        <v>10</v>
      </c>
      <c r="P3" s="12">
        <v>0</v>
      </c>
      <c r="Q3" s="12">
        <v>20</v>
      </c>
      <c r="R3" s="12">
        <v>0</v>
      </c>
      <c r="S3" s="12">
        <v>30</v>
      </c>
      <c r="T3" s="12"/>
      <c r="U3" s="12"/>
      <c r="V3" s="27"/>
      <c r="W3" s="12">
        <v>0</v>
      </c>
      <c r="X3" s="27">
        <v>0</v>
      </c>
      <c r="Y3" s="28">
        <f>IF(Y6=TRUE,D13,360-D13)+D4</f>
        <v>614</v>
      </c>
      <c r="Z3" s="12">
        <v>0</v>
      </c>
      <c r="AA3" s="27">
        <v>0</v>
      </c>
      <c r="AB3" s="12"/>
      <c r="AC3" s="12">
        <f>Z4</f>
        <v>-9.612616959383187</v>
      </c>
      <c r="AD3" s="12">
        <f>AA4</f>
        <v>-2.7563735581699995</v>
      </c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8.75" customHeight="1" thickBot="1">
      <c r="A4" s="17"/>
      <c r="B4" s="76">
        <v>0</v>
      </c>
      <c r="C4" s="29"/>
      <c r="D4" s="107">
        <v>294</v>
      </c>
      <c r="E4" s="29"/>
      <c r="F4" s="83" t="s">
        <v>22</v>
      </c>
      <c r="G4" s="84" t="s">
        <v>3</v>
      </c>
      <c r="H4" s="85" t="s">
        <v>24</v>
      </c>
      <c r="I4" s="80"/>
      <c r="J4" s="83" t="s">
        <v>0</v>
      </c>
      <c r="K4" s="85" t="s">
        <v>21</v>
      </c>
      <c r="L4" s="30"/>
      <c r="M4" s="12">
        <v>10</v>
      </c>
      <c r="N4" s="12">
        <v>1.7364817766693033</v>
      </c>
      <c r="O4" s="12">
        <v>9.84807753012208</v>
      </c>
      <c r="P4" s="12">
        <v>3.4729635533386065</v>
      </c>
      <c r="Q4" s="12">
        <v>19.69615506024416</v>
      </c>
      <c r="R4" s="12">
        <v>5.2094453300079095</v>
      </c>
      <c r="S4" s="12">
        <v>29.544232590366242</v>
      </c>
      <c r="T4" s="12"/>
      <c r="U4" s="12"/>
      <c r="V4" s="31">
        <f>RADIANS(D4)</f>
        <v>5.1312680008633285</v>
      </c>
      <c r="W4" s="12">
        <f>B4*SIN(V4)</f>
        <v>0</v>
      </c>
      <c r="X4" s="12">
        <f>B4*COS(V4)</f>
        <v>0</v>
      </c>
      <c r="Y4" s="31">
        <f>(RADIANS(Y3))</f>
        <v>10.716321607245183</v>
      </c>
      <c r="Z4" s="12">
        <f>B9*SIN(Y4)</f>
        <v>-9.612616959383187</v>
      </c>
      <c r="AA4" s="12">
        <f>B9*COS(Y4)+AA3</f>
        <v>-2.7563735581699995</v>
      </c>
      <c r="AB4" s="12"/>
      <c r="AC4" s="12">
        <f>W4</f>
        <v>0</v>
      </c>
      <c r="AD4" s="12">
        <f>X4</f>
        <v>0</v>
      </c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21" customHeight="1" thickBot="1">
      <c r="A5" s="17"/>
      <c r="B5" s="77">
        <v>0</v>
      </c>
      <c r="C5" s="29"/>
      <c r="D5" s="108"/>
      <c r="E5" s="29"/>
      <c r="F5" s="32">
        <f>I55</f>
        <v>3</v>
      </c>
      <c r="G5" s="33">
        <f>I54</f>
        <v>10</v>
      </c>
      <c r="H5" s="34">
        <f>G5*0.5148114</f>
        <v>5.1481140000000005</v>
      </c>
      <c r="I5" s="25"/>
      <c r="J5" s="35">
        <f>IF((B4-B9)+(D4+D13)=0,0,G59)</f>
        <v>254</v>
      </c>
      <c r="K5" s="36" t="str">
        <f>H60</f>
        <v>WSW</v>
      </c>
      <c r="L5" s="26"/>
      <c r="M5" s="12">
        <v>20</v>
      </c>
      <c r="N5" s="12">
        <v>3.420201433256687</v>
      </c>
      <c r="O5" s="12">
        <v>9.396926207859085</v>
      </c>
      <c r="P5" s="12">
        <v>6.840402866513374</v>
      </c>
      <c r="Q5" s="12">
        <v>18.79385241571817</v>
      </c>
      <c r="R5" s="12">
        <v>10.260604299770062</v>
      </c>
      <c r="S5" s="12">
        <v>28.190778623577252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8.75" customHeight="1">
      <c r="A6" s="6"/>
      <c r="B6" s="37"/>
      <c r="C6" s="8"/>
      <c r="D6" s="38"/>
      <c r="E6" s="9"/>
      <c r="F6" s="39"/>
      <c r="G6" s="39"/>
      <c r="H6" s="39"/>
      <c r="I6" s="39"/>
      <c r="J6" s="39"/>
      <c r="K6" s="40"/>
      <c r="L6" s="11"/>
      <c r="M6" s="12">
        <v>30</v>
      </c>
      <c r="N6" s="12">
        <v>5</v>
      </c>
      <c r="O6" s="12">
        <v>8.660254037844387</v>
      </c>
      <c r="P6" s="12">
        <v>10</v>
      </c>
      <c r="Q6" s="12">
        <v>17.320508075688775</v>
      </c>
      <c r="R6" s="12">
        <v>15</v>
      </c>
      <c r="S6" s="12">
        <v>25.98076211353316</v>
      </c>
      <c r="T6" s="12"/>
      <c r="U6" s="12"/>
      <c r="V6" s="12"/>
      <c r="W6" s="12"/>
      <c r="X6" s="12"/>
      <c r="Y6" s="78" t="b">
        <v>0</v>
      </c>
      <c r="Z6" s="12"/>
      <c r="AA6" s="12"/>
      <c r="AB6" s="12"/>
      <c r="AC6" s="12"/>
      <c r="AD6" s="12"/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5.75">
      <c r="A7" s="17"/>
      <c r="B7" s="90" t="s">
        <v>26</v>
      </c>
      <c r="C7" s="91"/>
      <c r="D7" s="92"/>
      <c r="E7" s="18"/>
      <c r="F7" s="10"/>
      <c r="G7" s="10"/>
      <c r="H7" s="6"/>
      <c r="I7" s="6"/>
      <c r="J7" s="6"/>
      <c r="K7" s="10"/>
      <c r="L7" s="11"/>
      <c r="M7" s="12">
        <v>40</v>
      </c>
      <c r="N7" s="12">
        <v>6.4278760968653925</v>
      </c>
      <c r="O7" s="12">
        <v>7.66044443118978</v>
      </c>
      <c r="P7" s="12">
        <v>12.855752193730785</v>
      </c>
      <c r="Q7" s="12">
        <v>15.32088886237956</v>
      </c>
      <c r="R7" s="12">
        <v>19.283628290596177</v>
      </c>
      <c r="S7" s="12">
        <v>22.98133329356934</v>
      </c>
      <c r="T7" s="12"/>
      <c r="U7" s="12"/>
      <c r="V7" s="12"/>
      <c r="W7" s="12"/>
      <c r="X7" s="27"/>
      <c r="Y7" s="12"/>
      <c r="Z7" s="12"/>
      <c r="AA7" s="12"/>
      <c r="AB7" s="12"/>
      <c r="AC7" s="12"/>
      <c r="AD7" s="12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6.5" thickBot="1">
      <c r="A8" s="6"/>
      <c r="B8" s="22" t="s">
        <v>33</v>
      </c>
      <c r="C8" s="23"/>
      <c r="D8" s="41"/>
      <c r="E8" s="9"/>
      <c r="F8" s="10"/>
      <c r="G8" s="10"/>
      <c r="H8" s="6"/>
      <c r="I8" s="6"/>
      <c r="J8" s="6"/>
      <c r="K8" s="10"/>
      <c r="L8" s="11"/>
      <c r="M8" s="12">
        <v>50</v>
      </c>
      <c r="N8" s="12">
        <v>7.66044443118978</v>
      </c>
      <c r="O8" s="12">
        <v>6.427876096865393</v>
      </c>
      <c r="P8" s="12">
        <v>15.32088886237956</v>
      </c>
      <c r="Q8" s="12">
        <v>12.855752193730787</v>
      </c>
      <c r="R8" s="12">
        <v>22.98133329356934</v>
      </c>
      <c r="S8" s="12">
        <v>19.28362829059618</v>
      </c>
      <c r="T8" s="12"/>
      <c r="U8" s="12"/>
      <c r="V8" s="14"/>
      <c r="W8" s="12"/>
      <c r="X8" s="12"/>
      <c r="Y8" s="12"/>
      <c r="Z8" s="12"/>
      <c r="AA8" s="14"/>
      <c r="AB8" s="14"/>
      <c r="AC8" s="14"/>
      <c r="AD8" s="14"/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9.5" customHeight="1" thickBot="1">
      <c r="A9" s="17"/>
      <c r="B9" s="76">
        <v>10</v>
      </c>
      <c r="C9" s="29"/>
      <c r="D9" s="41" t="s">
        <v>35</v>
      </c>
      <c r="E9" s="18"/>
      <c r="F9" s="10"/>
      <c r="G9" s="10"/>
      <c r="H9" s="6"/>
      <c r="I9" s="6"/>
      <c r="J9" s="6"/>
      <c r="K9" s="10"/>
      <c r="L9" s="11"/>
      <c r="M9" s="12">
        <v>60</v>
      </c>
      <c r="N9" s="12">
        <v>8.660254037844386</v>
      </c>
      <c r="O9" s="12">
        <v>5</v>
      </c>
      <c r="P9" s="12">
        <v>17.32050807568877</v>
      </c>
      <c r="Q9" s="12">
        <v>10</v>
      </c>
      <c r="R9" s="12">
        <v>25.980762113533157</v>
      </c>
      <c r="S9" s="12">
        <v>15</v>
      </c>
      <c r="T9" s="12"/>
      <c r="U9" s="12"/>
      <c r="V9" s="14"/>
      <c r="W9" s="12"/>
      <c r="X9" s="12"/>
      <c r="Y9" s="12"/>
      <c r="Z9" s="12"/>
      <c r="AA9" s="14"/>
      <c r="AB9" s="14"/>
      <c r="AC9" s="14"/>
      <c r="AD9" s="14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0.25" customHeight="1" thickBot="1">
      <c r="A10" s="17"/>
      <c r="B10" s="77">
        <v>5.148000000000001</v>
      </c>
      <c r="C10" s="18"/>
      <c r="D10" s="41"/>
      <c r="E10" s="9"/>
      <c r="F10" s="6"/>
      <c r="G10" s="6"/>
      <c r="H10" s="6"/>
      <c r="I10" s="6"/>
      <c r="J10" s="6"/>
      <c r="K10" s="10"/>
      <c r="L10" s="11"/>
      <c r="M10" s="12">
        <v>70</v>
      </c>
      <c r="N10" s="12">
        <v>9.396926207859083</v>
      </c>
      <c r="O10" s="12">
        <v>3.4202014332566884</v>
      </c>
      <c r="P10" s="12">
        <v>18.793852415718167</v>
      </c>
      <c r="Q10" s="12">
        <v>6.840402866513377</v>
      </c>
      <c r="R10" s="12">
        <v>28.19077862357725</v>
      </c>
      <c r="S10" s="12">
        <v>10.260604299770065</v>
      </c>
      <c r="T10" s="12"/>
      <c r="U10" s="12"/>
      <c r="V10" s="14"/>
      <c r="W10" s="12"/>
      <c r="X10" s="12"/>
      <c r="Y10" s="12"/>
      <c r="Z10" s="12"/>
      <c r="AA10" s="14"/>
      <c r="AB10" s="14"/>
      <c r="AC10" s="14"/>
      <c r="AD10" s="14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90">
      <c r="A11" s="6"/>
      <c r="B11" s="39"/>
      <c r="C11" s="93" t="s">
        <v>53</v>
      </c>
      <c r="D11" s="94"/>
      <c r="E11" s="95"/>
      <c r="F11" s="6"/>
      <c r="G11" s="6"/>
      <c r="H11" s="6"/>
      <c r="I11" s="6"/>
      <c r="J11" s="6"/>
      <c r="K11" s="10"/>
      <c r="L11" s="11"/>
      <c r="M11" s="12">
        <v>80</v>
      </c>
      <c r="N11" s="12">
        <v>9.84807753012208</v>
      </c>
      <c r="O11" s="12">
        <v>1.7364817766693041</v>
      </c>
      <c r="P11" s="12">
        <v>19.69615506024416</v>
      </c>
      <c r="Q11" s="12">
        <v>3.4729635533386083</v>
      </c>
      <c r="R11" s="12">
        <v>29.544232590366242</v>
      </c>
      <c r="S11" s="12">
        <v>5.209445330007912</v>
      </c>
      <c r="T11" s="12"/>
      <c r="U11" s="12"/>
      <c r="V11" s="14"/>
      <c r="W11" s="12"/>
      <c r="X11" s="12"/>
      <c r="Y11" s="12"/>
      <c r="Z11" s="12"/>
      <c r="AA11" s="14"/>
      <c r="AB11" s="14"/>
      <c r="AC11" s="14"/>
      <c r="AD11" s="14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16.5" thickBot="1">
      <c r="A12" s="6"/>
      <c r="B12" s="6"/>
      <c r="C12" s="96"/>
      <c r="D12" s="97"/>
      <c r="E12" s="98"/>
      <c r="F12" s="6"/>
      <c r="G12" s="6"/>
      <c r="H12" s="6"/>
      <c r="I12" s="6"/>
      <c r="J12" s="6"/>
      <c r="K12" s="10"/>
      <c r="L12" s="11"/>
      <c r="M12" s="12">
        <v>90</v>
      </c>
      <c r="N12" s="12">
        <v>10</v>
      </c>
      <c r="O12" s="12">
        <v>6.1257422745431E-16</v>
      </c>
      <c r="P12" s="12">
        <v>20</v>
      </c>
      <c r="Q12" s="12">
        <v>1.22514845490862E-15</v>
      </c>
      <c r="R12" s="12">
        <v>30</v>
      </c>
      <c r="S12" s="12">
        <v>1.83772268236293E-15</v>
      </c>
      <c r="T12" s="12"/>
      <c r="U12" s="12"/>
      <c r="V12" s="14"/>
      <c r="W12" s="12"/>
      <c r="X12" s="12"/>
      <c r="Y12" s="12"/>
      <c r="Z12" s="12"/>
      <c r="AA12" s="14"/>
      <c r="AB12" s="14"/>
      <c r="AC12" s="14"/>
      <c r="AD12" s="14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9.5">
      <c r="A13" s="6"/>
      <c r="B13" s="101" t="s">
        <v>36</v>
      </c>
      <c r="C13" s="24"/>
      <c r="D13" s="99">
        <v>40</v>
      </c>
      <c r="E13" s="103" t="s">
        <v>37</v>
      </c>
      <c r="F13" s="104"/>
      <c r="G13" s="6"/>
      <c r="H13" s="6"/>
      <c r="I13" s="6"/>
      <c r="J13" s="6"/>
      <c r="K13" s="10"/>
      <c r="L13" s="11"/>
      <c r="M13" s="12">
        <v>100</v>
      </c>
      <c r="N13" s="12">
        <v>9.84807753012208</v>
      </c>
      <c r="O13" s="12">
        <v>-1.736481776669303</v>
      </c>
      <c r="P13" s="12">
        <v>19.69615506024416</v>
      </c>
      <c r="Q13" s="12">
        <v>-3.472963553338606</v>
      </c>
      <c r="R13" s="12">
        <v>29.544232590366242</v>
      </c>
      <c r="S13" s="12">
        <v>-5.2094453300079095</v>
      </c>
      <c r="T13" s="12"/>
      <c r="U13" s="12"/>
      <c r="V13" s="14"/>
      <c r="W13" s="12"/>
      <c r="X13" s="12"/>
      <c r="Y13" s="12"/>
      <c r="Z13" s="12"/>
      <c r="AA13" s="14"/>
      <c r="AB13" s="14"/>
      <c r="AC13" s="14"/>
      <c r="AD13" s="14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0.25" thickBot="1">
      <c r="A14" s="6"/>
      <c r="B14" s="102"/>
      <c r="C14" s="24"/>
      <c r="D14" s="100"/>
      <c r="E14" s="105"/>
      <c r="F14" s="106"/>
      <c r="G14" s="6"/>
      <c r="H14" s="6"/>
      <c r="I14" s="6"/>
      <c r="J14" s="6"/>
      <c r="K14" s="10"/>
      <c r="L14" s="11"/>
      <c r="M14" s="12">
        <v>110</v>
      </c>
      <c r="N14" s="12">
        <v>9.396926207859085</v>
      </c>
      <c r="O14" s="12">
        <v>-3.420201433256687</v>
      </c>
      <c r="P14" s="12">
        <v>18.79385241571817</v>
      </c>
      <c r="Q14" s="12">
        <v>-6.840402866513374</v>
      </c>
      <c r="R14" s="12">
        <v>28.190778623577252</v>
      </c>
      <c r="S14" s="12">
        <v>-10.260604299770062</v>
      </c>
      <c r="T14" s="12"/>
      <c r="U14" s="12"/>
      <c r="V14" s="14"/>
      <c r="W14" s="12"/>
      <c r="X14" s="12"/>
      <c r="Y14" s="12"/>
      <c r="Z14" s="12"/>
      <c r="AA14" s="14"/>
      <c r="AB14" s="14"/>
      <c r="AC14" s="14"/>
      <c r="AD14" s="14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5">
      <c r="A15" s="6"/>
      <c r="B15" s="6"/>
      <c r="C15" s="9"/>
      <c r="D15" s="23"/>
      <c r="E15" s="9"/>
      <c r="F15" s="6"/>
      <c r="G15" s="6"/>
      <c r="H15" s="6"/>
      <c r="I15" s="6"/>
      <c r="J15" s="6"/>
      <c r="K15" s="10"/>
      <c r="L15" s="11"/>
      <c r="M15" s="12">
        <v>120</v>
      </c>
      <c r="N15" s="12">
        <v>8.660254037844387</v>
      </c>
      <c r="O15" s="12">
        <v>-5</v>
      </c>
      <c r="P15" s="12">
        <v>17.320508075688775</v>
      </c>
      <c r="Q15" s="12">
        <v>-10</v>
      </c>
      <c r="R15" s="12">
        <v>25.98076211353316</v>
      </c>
      <c r="S15" s="12">
        <v>-15</v>
      </c>
      <c r="T15" s="12"/>
      <c r="U15" s="12"/>
      <c r="V15" s="14"/>
      <c r="W15" s="12"/>
      <c r="X15" s="12"/>
      <c r="Y15" s="12"/>
      <c r="Z15" s="12"/>
      <c r="AA15" s="14"/>
      <c r="AB15" s="14"/>
      <c r="AC15" s="14"/>
      <c r="AD15" s="14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6"/>
      <c r="B16" s="6"/>
      <c r="C16" s="9"/>
      <c r="D16" s="9"/>
      <c r="E16" s="9"/>
      <c r="F16" s="6"/>
      <c r="G16" s="6"/>
      <c r="H16" s="6"/>
      <c r="I16" s="6"/>
      <c r="J16" s="6"/>
      <c r="K16" s="10"/>
      <c r="L16" s="11"/>
      <c r="M16" s="12">
        <v>130</v>
      </c>
      <c r="N16" s="12">
        <v>7.66044443118978</v>
      </c>
      <c r="O16" s="12">
        <v>-6.427876096865393</v>
      </c>
      <c r="P16" s="12">
        <v>15.32088886237956</v>
      </c>
      <c r="Q16" s="12">
        <v>-12.855752193730787</v>
      </c>
      <c r="R16" s="12">
        <v>22.98133329356934</v>
      </c>
      <c r="S16" s="12">
        <v>-19.28362829059618</v>
      </c>
      <c r="T16" s="12"/>
      <c r="U16" s="12"/>
      <c r="V16" s="14"/>
      <c r="W16" s="12"/>
      <c r="X16" s="12"/>
      <c r="Y16" s="12"/>
      <c r="Z16" s="12"/>
      <c r="AA16" s="14"/>
      <c r="AB16" s="14"/>
      <c r="AC16" s="14"/>
      <c r="AD16" s="14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6"/>
      <c r="B17" s="6"/>
      <c r="C17" s="9"/>
      <c r="D17" s="9"/>
      <c r="E17" s="9"/>
      <c r="F17" s="6"/>
      <c r="G17" s="6"/>
      <c r="H17" s="6"/>
      <c r="I17" s="6"/>
      <c r="J17" s="6"/>
      <c r="K17" s="10"/>
      <c r="L17" s="11"/>
      <c r="M17" s="12">
        <v>140</v>
      </c>
      <c r="N17" s="12">
        <v>6.427876096865395</v>
      </c>
      <c r="O17" s="12">
        <v>-7.660444431189779</v>
      </c>
      <c r="P17" s="12">
        <v>12.85575219373079</v>
      </c>
      <c r="Q17" s="12">
        <v>-15.320888862379558</v>
      </c>
      <c r="R17" s="12">
        <v>19.283628290596184</v>
      </c>
      <c r="S17" s="12">
        <v>-22.981333293569335</v>
      </c>
      <c r="T17" s="12"/>
      <c r="U17" s="12"/>
      <c r="V17" s="14"/>
      <c r="W17" s="12"/>
      <c r="X17" s="12"/>
      <c r="Y17" s="12"/>
      <c r="Z17" s="12"/>
      <c r="AA17" s="14"/>
      <c r="AB17" s="14"/>
      <c r="AC17" s="14"/>
      <c r="AD17" s="14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5">
      <c r="A18" s="6"/>
      <c r="B18" s="6"/>
      <c r="C18" s="9"/>
      <c r="D18" s="9"/>
      <c r="E18" s="9"/>
      <c r="F18" s="6"/>
      <c r="G18" s="6"/>
      <c r="H18" s="6"/>
      <c r="I18" s="6"/>
      <c r="J18" s="6"/>
      <c r="K18" s="10"/>
      <c r="L18" s="11"/>
      <c r="M18" s="12">
        <v>150</v>
      </c>
      <c r="N18" s="12">
        <v>5</v>
      </c>
      <c r="O18" s="12">
        <v>-8.660254037844387</v>
      </c>
      <c r="P18" s="12">
        <v>10</v>
      </c>
      <c r="Q18" s="12">
        <v>-17.320508075688775</v>
      </c>
      <c r="R18" s="12">
        <v>15</v>
      </c>
      <c r="S18" s="12">
        <v>-25.98076211353316</v>
      </c>
      <c r="T18" s="12"/>
      <c r="U18" s="12"/>
      <c r="V18" s="14"/>
      <c r="W18" s="12"/>
      <c r="X18" s="12"/>
      <c r="Y18" s="12"/>
      <c r="Z18" s="12"/>
      <c r="AA18" s="14"/>
      <c r="AB18" s="14"/>
      <c r="AC18" s="14"/>
      <c r="AD18" s="14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5">
      <c r="A19" s="6"/>
      <c r="B19" s="6"/>
      <c r="C19" s="9"/>
      <c r="D19" s="9"/>
      <c r="E19" s="9"/>
      <c r="F19" s="6"/>
      <c r="G19" s="6"/>
      <c r="H19" s="6"/>
      <c r="I19" s="6"/>
      <c r="J19" s="6"/>
      <c r="K19" s="10"/>
      <c r="L19" s="11"/>
      <c r="M19" s="12">
        <v>160</v>
      </c>
      <c r="N19" s="12">
        <v>3.420201433256689</v>
      </c>
      <c r="O19" s="12">
        <v>-9.396926207859083</v>
      </c>
      <c r="P19" s="12">
        <v>6.840402866513378</v>
      </c>
      <c r="Q19" s="12">
        <v>-18.793852415718167</v>
      </c>
      <c r="R19" s="12">
        <v>10.260604299770065</v>
      </c>
      <c r="S19" s="12">
        <v>-28.19077862357725</v>
      </c>
      <c r="T19" s="12"/>
      <c r="U19" s="12"/>
      <c r="V19" s="14"/>
      <c r="W19" s="12"/>
      <c r="X19" s="12"/>
      <c r="Y19" s="12"/>
      <c r="Z19" s="12"/>
      <c r="AA19" s="14"/>
      <c r="AB19" s="14"/>
      <c r="AC19" s="14"/>
      <c r="AD19" s="14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5">
      <c r="A20" s="10"/>
      <c r="B20" s="10"/>
      <c r="C20" s="41"/>
      <c r="D20" s="41"/>
      <c r="E20" s="41"/>
      <c r="F20" s="10"/>
      <c r="G20" s="10"/>
      <c r="H20" s="10"/>
      <c r="I20" s="10"/>
      <c r="J20" s="10"/>
      <c r="K20" s="10"/>
      <c r="L20" s="11"/>
      <c r="M20" s="12">
        <v>170</v>
      </c>
      <c r="N20" s="12">
        <v>1.7364817766693028</v>
      </c>
      <c r="O20" s="12">
        <v>-9.84807753012208</v>
      </c>
      <c r="P20" s="12">
        <v>3.4729635533386056</v>
      </c>
      <c r="Q20" s="12">
        <v>-19.69615506024416</v>
      </c>
      <c r="R20" s="12">
        <v>5.209445330007909</v>
      </c>
      <c r="S20" s="12">
        <v>-29.544232590366242</v>
      </c>
      <c r="T20" s="12"/>
      <c r="U20" s="12"/>
      <c r="V20" s="14"/>
      <c r="W20" s="12"/>
      <c r="X20" s="12"/>
      <c r="Y20" s="12"/>
      <c r="Z20" s="12"/>
      <c r="AA20" s="14"/>
      <c r="AB20" s="14"/>
      <c r="AC20" s="14"/>
      <c r="AD20" s="14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5">
      <c r="A21" s="10"/>
      <c r="B21" s="10"/>
      <c r="C21" s="41"/>
      <c r="D21" s="41"/>
      <c r="E21" s="41"/>
      <c r="F21" s="10"/>
      <c r="G21" s="10"/>
      <c r="H21" s="10"/>
      <c r="I21" s="10"/>
      <c r="J21" s="10"/>
      <c r="K21" s="10"/>
      <c r="L21" s="11"/>
      <c r="M21" s="12">
        <v>180</v>
      </c>
      <c r="N21" s="12">
        <v>1.22514845490862E-15</v>
      </c>
      <c r="O21" s="12">
        <v>-10</v>
      </c>
      <c r="P21" s="12">
        <v>2.45029690981724E-15</v>
      </c>
      <c r="Q21" s="12">
        <v>-20</v>
      </c>
      <c r="R21" s="12">
        <v>3.67544536472586E-15</v>
      </c>
      <c r="S21" s="12">
        <v>-30</v>
      </c>
      <c r="T21" s="12"/>
      <c r="U21" s="12"/>
      <c r="V21" s="14"/>
      <c r="W21" s="12"/>
      <c r="X21" s="12"/>
      <c r="Y21" s="12"/>
      <c r="Z21" s="12"/>
      <c r="AA21" s="14"/>
      <c r="AB21" s="14"/>
      <c r="AC21" s="14"/>
      <c r="AD21" s="14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5">
      <c r="A22" s="10"/>
      <c r="B22" s="10"/>
      <c r="C22" s="41"/>
      <c r="D22" s="41"/>
      <c r="E22" s="41"/>
      <c r="F22" s="10"/>
      <c r="G22" s="10"/>
      <c r="H22" s="10"/>
      <c r="I22" s="10"/>
      <c r="J22" s="10"/>
      <c r="K22" s="10"/>
      <c r="L22" s="11"/>
      <c r="M22" s="12">
        <v>190</v>
      </c>
      <c r="N22" s="12">
        <v>-1.7364817766693048</v>
      </c>
      <c r="O22" s="12">
        <v>-9.84807753012208</v>
      </c>
      <c r="P22" s="12">
        <v>-3.4729635533386096</v>
      </c>
      <c r="Q22" s="12">
        <v>-19.69615506024416</v>
      </c>
      <c r="R22" s="12">
        <v>-5.209445330007914</v>
      </c>
      <c r="S22" s="12">
        <v>-29.544232590366242</v>
      </c>
      <c r="T22" s="12"/>
      <c r="U22" s="12"/>
      <c r="V22" s="14"/>
      <c r="W22" s="12"/>
      <c r="X22" s="12"/>
      <c r="Y22" s="12"/>
      <c r="Z22" s="12"/>
      <c r="AA22" s="14"/>
      <c r="AB22" s="14"/>
      <c r="AC22" s="14"/>
      <c r="AD22" s="14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5">
      <c r="A23" s="10"/>
      <c r="B23" s="10"/>
      <c r="C23" s="41"/>
      <c r="D23" s="41"/>
      <c r="E23" s="41"/>
      <c r="F23" s="10"/>
      <c r="G23" s="10"/>
      <c r="H23" s="10"/>
      <c r="I23" s="10"/>
      <c r="J23" s="10"/>
      <c r="K23" s="10"/>
      <c r="L23" s="11"/>
      <c r="M23" s="12">
        <v>200</v>
      </c>
      <c r="N23" s="12">
        <v>-3.4202014332566866</v>
      </c>
      <c r="O23" s="12">
        <v>-9.396926207859085</v>
      </c>
      <c r="P23" s="12">
        <v>-6.840402866513373</v>
      </c>
      <c r="Q23" s="12">
        <v>-18.79385241571817</v>
      </c>
      <c r="R23" s="12">
        <v>-10.26060429977006</v>
      </c>
      <c r="S23" s="12">
        <v>-28.190778623577252</v>
      </c>
      <c r="T23" s="12"/>
      <c r="U23" s="12"/>
      <c r="V23" s="14"/>
      <c r="W23" s="12"/>
      <c r="X23" s="12"/>
      <c r="Y23" s="12"/>
      <c r="Z23" s="12"/>
      <c r="AA23" s="14"/>
      <c r="AB23" s="14"/>
      <c r="AC23" s="14"/>
      <c r="AD23" s="14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5">
      <c r="A24" s="16"/>
      <c r="B24" s="16"/>
      <c r="C24" s="42"/>
      <c r="D24" s="42"/>
      <c r="E24" s="42"/>
      <c r="F24" s="16"/>
      <c r="G24" s="16"/>
      <c r="H24" s="16"/>
      <c r="I24" s="16"/>
      <c r="J24" s="16"/>
      <c r="K24" s="16"/>
      <c r="L24" s="43"/>
      <c r="M24" s="12">
        <v>210</v>
      </c>
      <c r="N24" s="12">
        <v>-5</v>
      </c>
      <c r="O24" s="12">
        <v>-8.660254037844386</v>
      </c>
      <c r="P24" s="12">
        <v>-10</v>
      </c>
      <c r="Q24" s="12">
        <v>-17.32050807568877</v>
      </c>
      <c r="R24" s="12">
        <v>-15</v>
      </c>
      <c r="S24" s="12">
        <v>-25.980762113533157</v>
      </c>
      <c r="T24" s="12"/>
      <c r="U24" s="12"/>
      <c r="V24" s="14"/>
      <c r="W24" s="12"/>
      <c r="X24" s="12"/>
      <c r="Y24" s="12"/>
      <c r="Z24" s="12"/>
      <c r="AA24" s="14"/>
      <c r="AB24" s="14"/>
      <c r="AC24" s="14"/>
      <c r="AD24" s="14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5">
      <c r="A25" s="16"/>
      <c r="B25" s="16"/>
      <c r="C25" s="42"/>
      <c r="D25" s="42"/>
      <c r="E25" s="42"/>
      <c r="F25" s="16"/>
      <c r="G25" s="16"/>
      <c r="H25" s="16"/>
      <c r="I25" s="16"/>
      <c r="J25" s="16"/>
      <c r="K25" s="16"/>
      <c r="L25" s="43"/>
      <c r="M25" s="12">
        <v>220</v>
      </c>
      <c r="N25" s="12">
        <v>-6.4278760968653925</v>
      </c>
      <c r="O25" s="12">
        <v>-7.66044443118978</v>
      </c>
      <c r="P25" s="12">
        <v>-12.855752193730785</v>
      </c>
      <c r="Q25" s="12">
        <v>-15.32088886237956</v>
      </c>
      <c r="R25" s="12">
        <v>-19.283628290596177</v>
      </c>
      <c r="S25" s="12">
        <v>-22.98133329356934</v>
      </c>
      <c r="T25" s="12"/>
      <c r="U25" s="12"/>
      <c r="V25" s="14"/>
      <c r="W25" s="12"/>
      <c r="X25" s="12"/>
      <c r="Y25" s="12"/>
      <c r="Z25" s="12"/>
      <c r="AA25" s="14"/>
      <c r="AB25" s="14"/>
      <c r="AC25" s="14"/>
      <c r="AD25" s="14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5">
      <c r="A26" s="16"/>
      <c r="B26" s="44"/>
      <c r="C26" s="45"/>
      <c r="D26" s="45"/>
      <c r="E26" s="45"/>
      <c r="F26" s="16"/>
      <c r="G26" s="16"/>
      <c r="H26" s="16"/>
      <c r="I26" s="16"/>
      <c r="J26" s="16"/>
      <c r="K26" s="16"/>
      <c r="L26" s="43"/>
      <c r="M26" s="12">
        <v>230</v>
      </c>
      <c r="N26" s="12">
        <v>-7.660444431189779</v>
      </c>
      <c r="O26" s="12">
        <v>-6.427876096865395</v>
      </c>
      <c r="P26" s="12">
        <v>-15.320888862379558</v>
      </c>
      <c r="Q26" s="12">
        <v>-12.85575219373079</v>
      </c>
      <c r="R26" s="12">
        <v>-22.981333293569335</v>
      </c>
      <c r="S26" s="12">
        <v>-19.283628290596184</v>
      </c>
      <c r="T26" s="12"/>
      <c r="U26" s="12"/>
      <c r="V26" s="14"/>
      <c r="W26" s="12"/>
      <c r="X26" s="12"/>
      <c r="Y26" s="12"/>
      <c r="Z26" s="12"/>
      <c r="AA26" s="14"/>
      <c r="AB26" s="14"/>
      <c r="AC26" s="14"/>
      <c r="AD26" s="14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5">
      <c r="A27" s="43"/>
      <c r="B27" s="16"/>
      <c r="C27" s="42"/>
      <c r="D27" s="42"/>
      <c r="E27" s="42"/>
      <c r="F27" s="16"/>
      <c r="G27" s="16"/>
      <c r="H27" s="16"/>
      <c r="I27" s="16"/>
      <c r="J27" s="16"/>
      <c r="K27" s="16"/>
      <c r="L27" s="43"/>
      <c r="M27" s="12">
        <v>240</v>
      </c>
      <c r="N27" s="12">
        <v>-8.660254037844384</v>
      </c>
      <c r="O27" s="12">
        <v>-5</v>
      </c>
      <c r="P27" s="12">
        <v>-17.320508075688767</v>
      </c>
      <c r="Q27" s="12">
        <v>-10</v>
      </c>
      <c r="R27" s="12">
        <v>-25.980762113533153</v>
      </c>
      <c r="S27" s="12">
        <v>-15</v>
      </c>
      <c r="T27" s="12"/>
      <c r="U27" s="12"/>
      <c r="V27" s="14"/>
      <c r="W27" s="12"/>
      <c r="X27" s="12"/>
      <c r="Y27" s="12"/>
      <c r="Z27" s="12"/>
      <c r="AA27" s="14"/>
      <c r="AB27" s="14"/>
      <c r="AC27" s="14"/>
      <c r="AD27" s="14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5">
      <c r="A28" s="43"/>
      <c r="B28" s="16"/>
      <c r="C28" s="42"/>
      <c r="D28" s="42"/>
      <c r="E28" s="42"/>
      <c r="F28" s="16"/>
      <c r="G28" s="16"/>
      <c r="H28" s="16"/>
      <c r="I28" s="16"/>
      <c r="J28" s="16"/>
      <c r="K28" s="16"/>
      <c r="L28" s="43"/>
      <c r="M28" s="12">
        <v>250</v>
      </c>
      <c r="N28" s="12">
        <v>-9.396926207859085</v>
      </c>
      <c r="O28" s="12">
        <v>-3.4202014332566852</v>
      </c>
      <c r="P28" s="12">
        <v>-18.79385241571817</v>
      </c>
      <c r="Q28" s="12">
        <v>-6.8404028665133705</v>
      </c>
      <c r="R28" s="12">
        <v>-28.190778623577252</v>
      </c>
      <c r="S28" s="12">
        <v>-10.260604299770057</v>
      </c>
      <c r="T28" s="12"/>
      <c r="U28" s="12"/>
      <c r="V28" s="14"/>
      <c r="W28" s="12"/>
      <c r="X28" s="12"/>
      <c r="Y28" s="12"/>
      <c r="Z28" s="12"/>
      <c r="AA28" s="14"/>
      <c r="AB28" s="14"/>
      <c r="AC28" s="14"/>
      <c r="AD28" s="14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5">
      <c r="A29" s="43"/>
      <c r="B29" s="16"/>
      <c r="C29" s="42"/>
      <c r="D29" s="42"/>
      <c r="E29" s="42"/>
      <c r="F29" s="16"/>
      <c r="G29" s="16"/>
      <c r="H29" s="16"/>
      <c r="I29" s="16"/>
      <c r="J29" s="16"/>
      <c r="K29" s="16"/>
      <c r="L29" s="43"/>
      <c r="M29" s="12">
        <v>260</v>
      </c>
      <c r="N29" s="12">
        <v>-9.84807753012208</v>
      </c>
      <c r="O29" s="12">
        <v>-1.7364817766693033</v>
      </c>
      <c r="P29" s="12">
        <v>-19.69615506024416</v>
      </c>
      <c r="Q29" s="12">
        <v>-3.4729635533386065</v>
      </c>
      <c r="R29" s="12">
        <v>-29.544232590366242</v>
      </c>
      <c r="S29" s="12">
        <v>-5.2094453300079095</v>
      </c>
      <c r="T29" s="12"/>
      <c r="U29" s="12"/>
      <c r="V29" s="14"/>
      <c r="W29" s="12"/>
      <c r="X29" s="12"/>
      <c r="Y29" s="12"/>
      <c r="Z29" s="12"/>
      <c r="AA29" s="14"/>
      <c r="AB29" s="14"/>
      <c r="AC29" s="14"/>
      <c r="AD29" s="14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5">
      <c r="A30" s="43"/>
      <c r="B30" s="16"/>
      <c r="C30" s="42"/>
      <c r="D30" s="42"/>
      <c r="E30" s="42"/>
      <c r="F30" s="16"/>
      <c r="G30" s="16"/>
      <c r="H30" s="16"/>
      <c r="I30" s="16"/>
      <c r="J30" s="16"/>
      <c r="K30" s="16"/>
      <c r="L30" s="43"/>
      <c r="M30" s="12">
        <v>270</v>
      </c>
      <c r="N30" s="12">
        <v>-10</v>
      </c>
      <c r="O30" s="12">
        <v>-1.83772268236293E-15</v>
      </c>
      <c r="P30" s="12">
        <v>-20</v>
      </c>
      <c r="Q30" s="12">
        <v>-3.67544536472586E-15</v>
      </c>
      <c r="R30" s="12">
        <v>-30</v>
      </c>
      <c r="S30" s="12">
        <v>-5.51316804708879E-15</v>
      </c>
      <c r="T30" s="12"/>
      <c r="U30" s="12"/>
      <c r="V30" s="14"/>
      <c r="W30" s="12"/>
      <c r="X30" s="12"/>
      <c r="Y30" s="12"/>
      <c r="Z30" s="12"/>
      <c r="AA30" s="14"/>
      <c r="AB30" s="14"/>
      <c r="AC30" s="14"/>
      <c r="AD30" s="14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>
      <c r="A31" s="43"/>
      <c r="B31" s="16"/>
      <c r="C31" s="42"/>
      <c r="D31" s="42"/>
      <c r="E31" s="42"/>
      <c r="F31" s="16"/>
      <c r="G31" s="16"/>
      <c r="H31" s="16"/>
      <c r="I31" s="16"/>
      <c r="J31" s="16"/>
      <c r="K31" s="16"/>
      <c r="L31" s="43"/>
      <c r="M31" s="12">
        <v>280</v>
      </c>
      <c r="N31" s="12">
        <v>-9.848077530122081</v>
      </c>
      <c r="O31" s="12">
        <v>1.7364817766692997</v>
      </c>
      <c r="P31" s="12">
        <v>-19.696155060244163</v>
      </c>
      <c r="Q31" s="12">
        <v>3.4729635533385994</v>
      </c>
      <c r="R31" s="12">
        <v>-29.544232590366242</v>
      </c>
      <c r="S31" s="12">
        <v>5.209445330007899</v>
      </c>
      <c r="T31" s="12"/>
      <c r="U31" s="12"/>
      <c r="V31" s="14"/>
      <c r="W31" s="12"/>
      <c r="X31" s="12"/>
      <c r="Y31" s="12"/>
      <c r="Z31" s="12"/>
      <c r="AA31" s="14"/>
      <c r="AB31" s="14"/>
      <c r="AC31" s="14"/>
      <c r="AD31" s="14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">
      <c r="A32" s="43"/>
      <c r="B32" s="16"/>
      <c r="C32" s="42"/>
      <c r="D32" s="42"/>
      <c r="E32" s="42"/>
      <c r="F32" s="16"/>
      <c r="G32" s="16"/>
      <c r="H32" s="16"/>
      <c r="I32" s="16"/>
      <c r="J32" s="16"/>
      <c r="K32" s="16"/>
      <c r="L32" s="43"/>
      <c r="M32" s="12">
        <v>290</v>
      </c>
      <c r="N32" s="12">
        <v>-9.396926207859083</v>
      </c>
      <c r="O32" s="12">
        <v>3.4202014332566897</v>
      </c>
      <c r="P32" s="12">
        <v>-18.793852415718167</v>
      </c>
      <c r="Q32" s="12">
        <v>6.840402866513379</v>
      </c>
      <c r="R32" s="12">
        <v>-28.19077862357725</v>
      </c>
      <c r="S32" s="12">
        <v>10.260604299770069</v>
      </c>
      <c r="T32" s="12"/>
      <c r="U32" s="12"/>
      <c r="V32" s="14"/>
      <c r="W32" s="12"/>
      <c r="X32" s="12"/>
      <c r="Y32" s="12"/>
      <c r="Z32" s="12"/>
      <c r="AA32" s="14"/>
      <c r="AB32" s="14"/>
      <c r="AC32" s="14"/>
      <c r="AD32" s="14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5">
      <c r="A33" s="43"/>
      <c r="B33" s="16"/>
      <c r="C33" s="42"/>
      <c r="D33" s="42"/>
      <c r="E33" s="42"/>
      <c r="F33" s="16"/>
      <c r="G33" s="16"/>
      <c r="H33" s="16"/>
      <c r="I33" s="16"/>
      <c r="J33" s="16"/>
      <c r="K33" s="16"/>
      <c r="L33" s="43"/>
      <c r="M33" s="12">
        <v>300</v>
      </c>
      <c r="N33" s="12">
        <v>-8.660254037844386</v>
      </c>
      <c r="O33" s="12">
        <v>5</v>
      </c>
      <c r="P33" s="12">
        <v>-17.32050807568877</v>
      </c>
      <c r="Q33" s="12">
        <v>10</v>
      </c>
      <c r="R33" s="12">
        <v>-25.980762113533157</v>
      </c>
      <c r="S33" s="12">
        <v>15</v>
      </c>
      <c r="T33" s="12"/>
      <c r="U33" s="12"/>
      <c r="V33" s="14"/>
      <c r="W33" s="12"/>
      <c r="X33" s="12"/>
      <c r="Y33" s="12"/>
      <c r="Z33" s="12"/>
      <c r="AA33" s="14"/>
      <c r="AB33" s="14"/>
      <c r="AC33" s="14"/>
      <c r="AD33" s="14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5">
      <c r="A34" s="16"/>
      <c r="B34" s="16"/>
      <c r="C34" s="42"/>
      <c r="D34" s="42"/>
      <c r="E34" s="42"/>
      <c r="F34" s="16"/>
      <c r="G34" s="16"/>
      <c r="H34" s="16"/>
      <c r="I34" s="16"/>
      <c r="J34" s="16"/>
      <c r="K34" s="16"/>
      <c r="L34" s="43"/>
      <c r="M34" s="12">
        <v>310</v>
      </c>
      <c r="N34" s="12">
        <v>-7.660444431189781</v>
      </c>
      <c r="O34" s="12">
        <v>6.4278760968653925</v>
      </c>
      <c r="P34" s="12">
        <v>-15.320888862379562</v>
      </c>
      <c r="Q34" s="12">
        <v>12.855752193730785</v>
      </c>
      <c r="R34" s="12">
        <v>-22.981333293569342</v>
      </c>
      <c r="S34" s="12">
        <v>19.283628290596177</v>
      </c>
      <c r="T34" s="12"/>
      <c r="U34" s="12"/>
      <c r="V34" s="14"/>
      <c r="W34" s="12"/>
      <c r="X34" s="12"/>
      <c r="Y34" s="12"/>
      <c r="Z34" s="12"/>
      <c r="AA34" s="14"/>
      <c r="AB34" s="14"/>
      <c r="AC34" s="14"/>
      <c r="AD34" s="14"/>
      <c r="AE34" s="15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5">
      <c r="A35" s="16"/>
      <c r="B35" s="16"/>
      <c r="C35" s="42"/>
      <c r="D35" s="42"/>
      <c r="E35" s="42"/>
      <c r="F35" s="16"/>
      <c r="G35" s="16"/>
      <c r="H35" s="16"/>
      <c r="I35" s="16"/>
      <c r="J35" s="16"/>
      <c r="K35" s="16"/>
      <c r="L35" s="43"/>
      <c r="M35" s="12">
        <v>320</v>
      </c>
      <c r="N35" s="12">
        <v>-6.427876096865396</v>
      </c>
      <c r="O35" s="12">
        <v>7.660444431189778</v>
      </c>
      <c r="P35" s="12">
        <v>-12.855752193730792</v>
      </c>
      <c r="Q35" s="12">
        <v>15.320888862379556</v>
      </c>
      <c r="R35" s="12">
        <v>-19.283628290596187</v>
      </c>
      <c r="S35" s="12">
        <v>22.981333293569335</v>
      </c>
      <c r="T35" s="12"/>
      <c r="U35" s="12"/>
      <c r="V35" s="14"/>
      <c r="W35" s="12"/>
      <c r="X35" s="12"/>
      <c r="Y35" s="12"/>
      <c r="Z35" s="12"/>
      <c r="AA35" s="14"/>
      <c r="AB35" s="14"/>
      <c r="AC35" s="14"/>
      <c r="AD35" s="14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5">
      <c r="A36" s="16"/>
      <c r="B36" s="16"/>
      <c r="C36" s="42"/>
      <c r="D36" s="42"/>
      <c r="E36" s="42"/>
      <c r="F36" s="16"/>
      <c r="G36" s="16"/>
      <c r="H36" s="16"/>
      <c r="I36" s="16"/>
      <c r="J36" s="16"/>
      <c r="K36" s="16"/>
      <c r="L36" s="43"/>
      <c r="M36" s="12">
        <v>330</v>
      </c>
      <c r="N36" s="12">
        <v>-5</v>
      </c>
      <c r="O36" s="12">
        <v>8.660254037844384</v>
      </c>
      <c r="P36" s="12">
        <v>-10</v>
      </c>
      <c r="Q36" s="12">
        <v>17.320508075688767</v>
      </c>
      <c r="R36" s="12">
        <v>-15</v>
      </c>
      <c r="S36" s="12">
        <v>25.980762113533153</v>
      </c>
      <c r="T36" s="12"/>
      <c r="U36" s="12"/>
      <c r="V36" s="14"/>
      <c r="W36" s="12"/>
      <c r="X36" s="12"/>
      <c r="Y36" s="12"/>
      <c r="Z36" s="12"/>
      <c r="AA36" s="14"/>
      <c r="AB36" s="14"/>
      <c r="AC36" s="14"/>
      <c r="AD36" s="14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5">
      <c r="A37" s="16"/>
      <c r="B37" s="16"/>
      <c r="C37" s="42"/>
      <c r="D37" s="42"/>
      <c r="E37" s="42"/>
      <c r="F37" s="16"/>
      <c r="G37" s="16"/>
      <c r="H37" s="16"/>
      <c r="I37" s="16"/>
      <c r="J37" s="16"/>
      <c r="K37" s="16"/>
      <c r="L37" s="43"/>
      <c r="M37" s="12">
        <v>340</v>
      </c>
      <c r="N37" s="12">
        <v>-3.420201433256686</v>
      </c>
      <c r="O37" s="12">
        <v>9.396926207859085</v>
      </c>
      <c r="P37" s="12">
        <v>-6.840402866513372</v>
      </c>
      <c r="Q37" s="12">
        <v>18.79385241571817</v>
      </c>
      <c r="R37" s="12">
        <v>-10.260604299770058</v>
      </c>
      <c r="S37" s="12">
        <v>28.190778623577252</v>
      </c>
      <c r="T37" s="12"/>
      <c r="U37" s="12"/>
      <c r="V37" s="14"/>
      <c r="W37" s="12"/>
      <c r="X37" s="12"/>
      <c r="Y37" s="12"/>
      <c r="Z37" s="12"/>
      <c r="AA37" s="14"/>
      <c r="AB37" s="14"/>
      <c r="AC37" s="14"/>
      <c r="AD37" s="14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5">
      <c r="A38" s="16"/>
      <c r="B38" s="16"/>
      <c r="C38" s="42"/>
      <c r="D38" s="42"/>
      <c r="E38" s="42"/>
      <c r="F38" s="16"/>
      <c r="G38" s="16"/>
      <c r="H38" s="16"/>
      <c r="I38" s="16"/>
      <c r="J38" s="16"/>
      <c r="K38" s="16"/>
      <c r="L38" s="43"/>
      <c r="M38" s="12">
        <v>350</v>
      </c>
      <c r="N38" s="12">
        <v>-1.736481776669304</v>
      </c>
      <c r="O38" s="12">
        <v>9.84807753012208</v>
      </c>
      <c r="P38" s="12">
        <v>-3.472963553338608</v>
      </c>
      <c r="Q38" s="12">
        <v>19.69615506024416</v>
      </c>
      <c r="R38" s="12">
        <v>-5.209445330007911</v>
      </c>
      <c r="S38" s="12">
        <v>29.544232590366242</v>
      </c>
      <c r="T38" s="12"/>
      <c r="U38" s="12"/>
      <c r="V38" s="14"/>
      <c r="W38" s="12"/>
      <c r="X38" s="12"/>
      <c r="Y38" s="12"/>
      <c r="Z38" s="12"/>
      <c r="AA38" s="14"/>
      <c r="AB38" s="14"/>
      <c r="AC38" s="14"/>
      <c r="AD38" s="14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5">
      <c r="A39" s="16"/>
      <c r="B39" s="16"/>
      <c r="C39" s="42"/>
      <c r="D39" s="42"/>
      <c r="E39" s="42"/>
      <c r="F39" s="16"/>
      <c r="G39" s="16"/>
      <c r="H39" s="16"/>
      <c r="I39" s="16"/>
      <c r="J39" s="16"/>
      <c r="K39" s="16"/>
      <c r="L39" s="43"/>
      <c r="M39" s="12"/>
      <c r="N39" s="12"/>
      <c r="O39" s="12"/>
      <c r="P39" s="12"/>
      <c r="Q39" s="12"/>
      <c r="R39" s="12"/>
      <c r="S39" s="12"/>
      <c r="T39" s="12"/>
      <c r="U39" s="12"/>
      <c r="V39" s="14"/>
      <c r="W39" s="12"/>
      <c r="X39" s="12"/>
      <c r="Y39" s="12"/>
      <c r="Z39" s="12"/>
      <c r="AA39" s="14"/>
      <c r="AB39" s="14"/>
      <c r="AC39" s="14"/>
      <c r="AD39" s="14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5">
      <c r="A40" s="16"/>
      <c r="B40" s="16"/>
      <c r="C40" s="42"/>
      <c r="D40" s="42"/>
      <c r="E40" s="42"/>
      <c r="F40" s="16"/>
      <c r="G40" s="16"/>
      <c r="H40" s="16"/>
      <c r="I40" s="16"/>
      <c r="J40" s="16"/>
      <c r="K40" s="16"/>
      <c r="L40" s="43"/>
      <c r="M40" s="12"/>
      <c r="N40" s="12"/>
      <c r="O40" s="12"/>
      <c r="P40" s="12"/>
      <c r="Q40" s="12"/>
      <c r="R40" s="12"/>
      <c r="S40" s="12"/>
      <c r="T40" s="12"/>
      <c r="U40" s="12"/>
      <c r="V40" s="14"/>
      <c r="W40" s="12"/>
      <c r="X40" s="12"/>
      <c r="Y40" s="12"/>
      <c r="Z40" s="12"/>
      <c r="AA40" s="14"/>
      <c r="AB40" s="14"/>
      <c r="AC40" s="14"/>
      <c r="AD40" s="14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5">
      <c r="A41" s="16"/>
      <c r="B41" s="16"/>
      <c r="C41" s="42"/>
      <c r="D41" s="42"/>
      <c r="E41" s="42"/>
      <c r="F41" s="16"/>
      <c r="G41" s="16"/>
      <c r="H41" s="16"/>
      <c r="I41" s="16"/>
      <c r="J41" s="16"/>
      <c r="K41" s="16"/>
      <c r="L41" s="43"/>
      <c r="M41" s="12"/>
      <c r="N41" s="12"/>
      <c r="O41" s="12"/>
      <c r="P41" s="12"/>
      <c r="Q41" s="12"/>
      <c r="R41" s="12"/>
      <c r="S41" s="12"/>
      <c r="T41" s="12"/>
      <c r="U41" s="12"/>
      <c r="V41" s="14"/>
      <c r="W41" s="12"/>
      <c r="X41" s="12"/>
      <c r="Y41" s="12"/>
      <c r="Z41" s="12"/>
      <c r="AA41" s="14"/>
      <c r="AB41" s="14"/>
      <c r="AC41" s="14"/>
      <c r="AD41" s="14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5">
      <c r="A42" s="16"/>
      <c r="B42" s="16"/>
      <c r="C42" s="42"/>
      <c r="D42" s="42"/>
      <c r="E42" s="42"/>
      <c r="F42" s="16"/>
      <c r="G42" s="16"/>
      <c r="H42" s="16"/>
      <c r="I42" s="16"/>
      <c r="J42" s="16"/>
      <c r="K42" s="16"/>
      <c r="L42" s="43"/>
      <c r="M42" s="12"/>
      <c r="N42" s="12"/>
      <c r="O42" s="12"/>
      <c r="P42" s="12"/>
      <c r="Q42" s="12"/>
      <c r="R42" s="12"/>
      <c r="S42" s="12"/>
      <c r="T42" s="12"/>
      <c r="U42" s="12"/>
      <c r="V42" s="14"/>
      <c r="W42" s="12"/>
      <c r="X42" s="12"/>
      <c r="Y42" s="12"/>
      <c r="Z42" s="12"/>
      <c r="AA42" s="14"/>
      <c r="AB42" s="14"/>
      <c r="AC42" s="14"/>
      <c r="AD42" s="14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5">
      <c r="A43" s="16"/>
      <c r="B43" s="16"/>
      <c r="C43" s="42"/>
      <c r="D43" s="42"/>
      <c r="E43" s="42"/>
      <c r="F43" s="16"/>
      <c r="G43" s="16"/>
      <c r="H43" s="16"/>
      <c r="I43" s="16"/>
      <c r="J43" s="16"/>
      <c r="K43" s="16"/>
      <c r="L43" s="43"/>
      <c r="M43" s="12"/>
      <c r="N43" s="12"/>
      <c r="O43" s="12"/>
      <c r="P43" s="12"/>
      <c r="Q43" s="12"/>
      <c r="R43" s="12"/>
      <c r="S43" s="12"/>
      <c r="T43" s="12"/>
      <c r="U43" s="12"/>
      <c r="V43" s="14"/>
      <c r="W43" s="12"/>
      <c r="X43" s="12"/>
      <c r="Y43" s="12"/>
      <c r="Z43" s="12"/>
      <c r="AA43" s="14"/>
      <c r="AB43" s="14"/>
      <c r="AC43" s="14"/>
      <c r="AD43" s="14"/>
      <c r="AE43" s="15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5">
      <c r="A44" s="16"/>
      <c r="B44" s="16"/>
      <c r="C44" s="42"/>
      <c r="D44" s="42"/>
      <c r="E44" s="42"/>
      <c r="F44" s="16"/>
      <c r="G44" s="16"/>
      <c r="H44" s="16"/>
      <c r="I44" s="16"/>
      <c r="J44" s="16"/>
      <c r="K44" s="16"/>
      <c r="L44" s="43"/>
      <c r="M44" s="12"/>
      <c r="N44" s="12"/>
      <c r="O44" s="12"/>
      <c r="P44" s="12"/>
      <c r="Q44" s="12"/>
      <c r="R44" s="12"/>
      <c r="S44" s="12"/>
      <c r="T44" s="12"/>
      <c r="U44" s="12"/>
      <c r="V44" s="14"/>
      <c r="W44" s="12"/>
      <c r="X44" s="12"/>
      <c r="Y44" s="12"/>
      <c r="Z44" s="12"/>
      <c r="AA44" s="14"/>
      <c r="AB44" s="14"/>
      <c r="AC44" s="14"/>
      <c r="AD44" s="14"/>
      <c r="AE44" s="15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5">
      <c r="A45" s="16"/>
      <c r="B45" s="16"/>
      <c r="C45" s="42"/>
      <c r="D45" s="42"/>
      <c r="E45" s="42"/>
      <c r="F45" s="16"/>
      <c r="G45" s="16"/>
      <c r="H45" s="16"/>
      <c r="I45" s="16"/>
      <c r="J45" s="16"/>
      <c r="K45" s="16"/>
      <c r="L45" s="43"/>
      <c r="M45" s="12"/>
      <c r="N45" s="12"/>
      <c r="O45" s="12"/>
      <c r="P45" s="12"/>
      <c r="Q45" s="12"/>
      <c r="R45" s="12"/>
      <c r="S45" s="12"/>
      <c r="T45" s="12"/>
      <c r="U45" s="12"/>
      <c r="V45" s="14"/>
      <c r="W45" s="12"/>
      <c r="X45" s="12"/>
      <c r="Y45" s="12"/>
      <c r="Z45" s="12"/>
      <c r="AA45" s="14"/>
      <c r="AB45" s="14"/>
      <c r="AC45" s="14"/>
      <c r="AD45" s="14"/>
      <c r="AE45" s="15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>
      <c r="A46" s="16"/>
      <c r="B46" s="16"/>
      <c r="C46" s="42"/>
      <c r="D46" s="42"/>
      <c r="E46" s="42"/>
      <c r="F46" s="16"/>
      <c r="G46" s="16"/>
      <c r="H46" s="16"/>
      <c r="I46" s="16"/>
      <c r="J46" s="16"/>
      <c r="K46" s="16"/>
      <c r="L46" s="43"/>
      <c r="M46" s="12"/>
      <c r="N46" s="12"/>
      <c r="O46" s="12"/>
      <c r="P46" s="12"/>
      <c r="Q46" s="12"/>
      <c r="R46" s="12"/>
      <c r="S46" s="12"/>
      <c r="T46" s="12"/>
      <c r="U46" s="12"/>
      <c r="V46" s="14"/>
      <c r="W46" s="12"/>
      <c r="X46" s="12"/>
      <c r="Y46" s="12"/>
      <c r="Z46" s="12"/>
      <c r="AA46" s="14"/>
      <c r="AB46" s="14"/>
      <c r="AC46" s="14"/>
      <c r="AD46" s="14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5">
      <c r="A47" s="16"/>
      <c r="B47" s="16"/>
      <c r="C47" s="42"/>
      <c r="D47" s="42"/>
      <c r="E47" s="42"/>
      <c r="F47" s="16"/>
      <c r="G47" s="16"/>
      <c r="H47" s="16"/>
      <c r="I47" s="16"/>
      <c r="J47" s="16"/>
      <c r="K47" s="16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4"/>
      <c r="W47" s="12"/>
      <c r="X47" s="12"/>
      <c r="Y47" s="12"/>
      <c r="Z47" s="12"/>
      <c r="AA47" s="14"/>
      <c r="AB47" s="14"/>
      <c r="AC47" s="14"/>
      <c r="AD47" s="14"/>
      <c r="AE47" s="15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5">
      <c r="A48" s="16"/>
      <c r="B48" s="16"/>
      <c r="C48" s="42"/>
      <c r="D48" s="42"/>
      <c r="E48" s="42"/>
      <c r="F48" s="16"/>
      <c r="G48" s="16"/>
      <c r="H48" s="16"/>
      <c r="I48" s="16"/>
      <c r="J48" s="16"/>
      <c r="K48" s="16"/>
      <c r="L48" s="43"/>
      <c r="M48" s="12"/>
      <c r="N48" s="12"/>
      <c r="O48" s="12"/>
      <c r="P48" s="12"/>
      <c r="Q48" s="12"/>
      <c r="R48" s="12"/>
      <c r="S48" s="12"/>
      <c r="T48" s="12"/>
      <c r="U48" s="12"/>
      <c r="V48" s="14"/>
      <c r="W48" s="12"/>
      <c r="X48" s="12"/>
      <c r="Y48" s="12"/>
      <c r="Z48" s="12"/>
      <c r="AA48" s="14"/>
      <c r="AB48" s="14"/>
      <c r="AC48" s="14"/>
      <c r="AD48" s="14"/>
      <c r="AE48" s="15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5">
      <c r="A49" s="16"/>
      <c r="B49" s="16"/>
      <c r="C49" s="42"/>
      <c r="D49" s="42"/>
      <c r="E49" s="42"/>
      <c r="F49" s="16"/>
      <c r="G49" s="16"/>
      <c r="H49" s="16"/>
      <c r="I49" s="16"/>
      <c r="J49" s="16"/>
      <c r="K49" s="16"/>
      <c r="L49" s="43"/>
      <c r="M49" s="12"/>
      <c r="N49" s="12"/>
      <c r="O49" s="12"/>
      <c r="P49" s="12"/>
      <c r="Q49" s="12"/>
      <c r="R49" s="12"/>
      <c r="S49" s="12"/>
      <c r="T49" s="12"/>
      <c r="U49" s="12"/>
      <c r="V49" s="14"/>
      <c r="W49" s="12"/>
      <c r="X49" s="12"/>
      <c r="Y49" s="12"/>
      <c r="Z49" s="12"/>
      <c r="AA49" s="14"/>
      <c r="AB49" s="14"/>
      <c r="AC49" s="14"/>
      <c r="AD49" s="14"/>
      <c r="AE49" s="15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5">
      <c r="A50" s="16"/>
      <c r="B50" s="46"/>
      <c r="C50" s="47"/>
      <c r="D50" s="48"/>
      <c r="E50" s="48"/>
      <c r="F50" s="49"/>
      <c r="G50" s="50" t="s">
        <v>40</v>
      </c>
      <c r="H50" s="50" t="s">
        <v>41</v>
      </c>
      <c r="I50" s="50" t="s">
        <v>42</v>
      </c>
      <c r="J50" s="16"/>
      <c r="K50" s="16"/>
      <c r="L50" s="43"/>
      <c r="M50" s="12"/>
      <c r="N50" s="12"/>
      <c r="O50" s="12"/>
      <c r="P50" s="12"/>
      <c r="Q50" s="12"/>
      <c r="R50" s="12"/>
      <c r="S50" s="12"/>
      <c r="T50" s="12"/>
      <c r="U50" s="12"/>
      <c r="V50" s="14"/>
      <c r="W50" s="12"/>
      <c r="X50" s="12"/>
      <c r="Y50" s="12"/>
      <c r="Z50" s="12"/>
      <c r="AA50" s="14"/>
      <c r="AB50" s="14"/>
      <c r="AC50" s="14"/>
      <c r="AD50" s="14"/>
      <c r="AE50" s="15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5">
      <c r="A51" s="16"/>
      <c r="B51" s="51"/>
      <c r="C51" s="88"/>
      <c r="D51" s="89"/>
      <c r="E51" s="48"/>
      <c r="F51" s="52" t="s">
        <v>38</v>
      </c>
      <c r="G51" s="53">
        <f>D4</f>
        <v>294</v>
      </c>
      <c r="H51" s="50">
        <f>RADIANS(G51)</f>
        <v>5.1312680008633285</v>
      </c>
      <c r="I51" s="54">
        <f>B4</f>
        <v>0</v>
      </c>
      <c r="J51" s="16"/>
      <c r="K51" s="16"/>
      <c r="L51" s="43"/>
      <c r="M51" s="12"/>
      <c r="N51" s="12"/>
      <c r="O51" s="12"/>
      <c r="P51" s="12"/>
      <c r="Q51" s="12"/>
      <c r="R51" s="12"/>
      <c r="S51" s="12"/>
      <c r="T51" s="12"/>
      <c r="U51" s="12"/>
      <c r="V51" s="14"/>
      <c r="W51" s="12"/>
      <c r="X51" s="12"/>
      <c r="Y51" s="12"/>
      <c r="Z51" s="12"/>
      <c r="AA51" s="14"/>
      <c r="AB51" s="14"/>
      <c r="AC51" s="14"/>
      <c r="AD51" s="14"/>
      <c r="AE51" s="15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5.75">
      <c r="A52" s="16"/>
      <c r="B52" s="51"/>
      <c r="C52" s="55"/>
      <c r="D52" s="48"/>
      <c r="E52" s="51"/>
      <c r="F52" s="52" t="s">
        <v>39</v>
      </c>
      <c r="G52" s="53">
        <f>D13</f>
        <v>40</v>
      </c>
      <c r="H52" s="50">
        <f>RADIANS(G52)</f>
        <v>0.6981317007977318</v>
      </c>
      <c r="I52" s="54">
        <f>B9</f>
        <v>10</v>
      </c>
      <c r="J52" s="16"/>
      <c r="K52" s="16"/>
      <c r="L52" s="43"/>
      <c r="M52" s="12"/>
      <c r="N52" s="12"/>
      <c r="O52" s="12"/>
      <c r="P52" s="12"/>
      <c r="Q52" s="12"/>
      <c r="R52" s="12"/>
      <c r="S52" s="12"/>
      <c r="T52" s="12"/>
      <c r="U52" s="12"/>
      <c r="V52" s="14"/>
      <c r="W52" s="12"/>
      <c r="X52" s="12"/>
      <c r="Y52" s="12"/>
      <c r="Z52" s="12"/>
      <c r="AA52" s="14"/>
      <c r="AB52" s="14"/>
      <c r="AC52" s="14"/>
      <c r="AD52" s="14"/>
      <c r="AE52" s="15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5">
      <c r="A53" s="16"/>
      <c r="B53" s="51"/>
      <c r="C53" s="51"/>
      <c r="D53" s="56"/>
      <c r="E53" s="48"/>
      <c r="F53" s="52" t="s">
        <v>43</v>
      </c>
      <c r="G53" s="57">
        <f>G52-G51</f>
        <v>-254</v>
      </c>
      <c r="H53" s="50">
        <f>RADIANS(G53)</f>
        <v>-4.4331363000655974</v>
      </c>
      <c r="I53" s="16"/>
      <c r="J53" s="16"/>
      <c r="K53" s="16"/>
      <c r="L53" s="43"/>
      <c r="M53" s="12"/>
      <c r="N53" s="12"/>
      <c r="O53" s="12"/>
      <c r="P53" s="12"/>
      <c r="Q53" s="12"/>
      <c r="R53" s="12"/>
      <c r="S53" s="12"/>
      <c r="T53" s="12"/>
      <c r="U53" s="12"/>
      <c r="V53" s="14"/>
      <c r="W53" s="12"/>
      <c r="X53" s="12"/>
      <c r="Y53" s="12"/>
      <c r="Z53" s="12"/>
      <c r="AA53" s="14"/>
      <c r="AB53" s="14"/>
      <c r="AC53" s="14"/>
      <c r="AD53" s="14"/>
      <c r="AE53" s="15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5">
      <c r="A54" s="16"/>
      <c r="B54" s="48"/>
      <c r="C54" s="58"/>
      <c r="D54" s="56"/>
      <c r="E54" s="51"/>
      <c r="F54" s="52" t="s">
        <v>44</v>
      </c>
      <c r="G54" s="16"/>
      <c r="H54" s="16"/>
      <c r="I54" s="59">
        <f>SQRT(I51^2+I52^2-2*I52*I51*COS(H52))</f>
        <v>10</v>
      </c>
      <c r="J54" s="60" t="s">
        <v>50</v>
      </c>
      <c r="K54" s="16"/>
      <c r="L54" s="43"/>
      <c r="M54" s="12"/>
      <c r="N54" s="12"/>
      <c r="O54" s="12"/>
      <c r="P54" s="12"/>
      <c r="Q54" s="12"/>
      <c r="R54" s="12"/>
      <c r="S54" s="12"/>
      <c r="T54" s="12"/>
      <c r="U54" s="12"/>
      <c r="V54" s="14"/>
      <c r="W54" s="12"/>
      <c r="X54" s="12"/>
      <c r="Y54" s="12"/>
      <c r="Z54" s="12"/>
      <c r="AA54" s="14"/>
      <c r="AB54" s="14"/>
      <c r="AC54" s="14"/>
      <c r="AD54" s="14"/>
      <c r="AE54" s="15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5">
      <c r="A55" s="16"/>
      <c r="B55" s="48"/>
      <c r="C55" s="61"/>
      <c r="D55" s="62"/>
      <c r="E55" s="48"/>
      <c r="F55" s="63" t="s">
        <v>45</v>
      </c>
      <c r="G55" s="50">
        <f>I51-I52*COS(H52)</f>
        <v>-7.66044443118978</v>
      </c>
      <c r="H55" s="43"/>
      <c r="I55" s="64">
        <f>VLOOKUP(I54,D58:E70,2)</f>
        <v>3</v>
      </c>
      <c r="J55" s="65" t="s">
        <v>51</v>
      </c>
      <c r="K55" s="16"/>
      <c r="L55" s="43"/>
      <c r="M55" s="12"/>
      <c r="N55" s="12"/>
      <c r="O55" s="12"/>
      <c r="P55" s="12"/>
      <c r="Q55" s="12"/>
      <c r="R55" s="12"/>
      <c r="S55" s="12"/>
      <c r="T55" s="12"/>
      <c r="U55" s="12"/>
      <c r="V55" s="14"/>
      <c r="W55" s="12"/>
      <c r="X55" s="12"/>
      <c r="Y55" s="12"/>
      <c r="Z55" s="12"/>
      <c r="AA55" s="14"/>
      <c r="AB55" s="14"/>
      <c r="AC55" s="14"/>
      <c r="AD55" s="14"/>
      <c r="AE55" s="15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5">
      <c r="A56" s="16"/>
      <c r="B56" s="48"/>
      <c r="C56" s="61"/>
      <c r="D56" s="66"/>
      <c r="E56" s="48"/>
      <c r="F56" s="63" t="s">
        <v>47</v>
      </c>
      <c r="G56" s="50">
        <f>DEGREES(ASIN(I52*SIN(H52)/I54))</f>
        <v>39.99999999999999</v>
      </c>
      <c r="H56" s="50"/>
      <c r="I56" s="67"/>
      <c r="J56" s="60"/>
      <c r="K56" s="16"/>
      <c r="L56" s="43"/>
      <c r="M56" s="12"/>
      <c r="N56" s="12"/>
      <c r="O56" s="12"/>
      <c r="P56" s="12"/>
      <c r="Q56" s="12"/>
      <c r="R56" s="12"/>
      <c r="S56" s="12"/>
      <c r="T56" s="12"/>
      <c r="U56" s="12"/>
      <c r="V56" s="14"/>
      <c r="W56" s="12"/>
      <c r="X56" s="12"/>
      <c r="Y56" s="12"/>
      <c r="Z56" s="12"/>
      <c r="AA56" s="14"/>
      <c r="AB56" s="14"/>
      <c r="AC56" s="14"/>
      <c r="AD56" s="14"/>
      <c r="AE56" s="15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5">
      <c r="A57" s="16"/>
      <c r="B57" s="68"/>
      <c r="C57" s="69"/>
      <c r="D57" s="69" t="s">
        <v>23</v>
      </c>
      <c r="E57" s="69" t="s">
        <v>25</v>
      </c>
      <c r="F57" s="70" t="s">
        <v>46</v>
      </c>
      <c r="G57" s="50">
        <f>IF(G55&lt;0,G56,180-G56)</f>
        <v>39.99999999999999</v>
      </c>
      <c r="H57" s="50"/>
      <c r="I57" s="50"/>
      <c r="J57" s="60"/>
      <c r="K57" s="16"/>
      <c r="L57" s="43"/>
      <c r="M57" s="12"/>
      <c r="N57" s="12"/>
      <c r="O57" s="12"/>
      <c r="P57" s="12"/>
      <c r="Q57" s="12"/>
      <c r="R57" s="12"/>
      <c r="S57" s="12"/>
      <c r="T57" s="12"/>
      <c r="U57" s="12"/>
      <c r="V57" s="14"/>
      <c r="W57" s="12"/>
      <c r="X57" s="12"/>
      <c r="Y57" s="12"/>
      <c r="Z57" s="12"/>
      <c r="AA57" s="14"/>
      <c r="AB57" s="14"/>
      <c r="AC57" s="14"/>
      <c r="AD57" s="14"/>
      <c r="AE57" s="15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5">
      <c r="A58" s="16"/>
      <c r="B58" s="71">
        <v>0</v>
      </c>
      <c r="C58" s="72" t="s">
        <v>4</v>
      </c>
      <c r="D58" s="71">
        <v>0</v>
      </c>
      <c r="E58" s="72">
        <v>0</v>
      </c>
      <c r="F58" s="70" t="s">
        <v>48</v>
      </c>
      <c r="G58" s="50">
        <f>IF(Y6=FALSE,360-G57,G57)</f>
        <v>320</v>
      </c>
      <c r="H58" s="50"/>
      <c r="I58" s="50"/>
      <c r="J58" s="16"/>
      <c r="K58" s="16"/>
      <c r="L58" s="43"/>
      <c r="M58" s="12"/>
      <c r="N58" s="12"/>
      <c r="O58" s="12"/>
      <c r="P58" s="12"/>
      <c r="Q58" s="12"/>
      <c r="R58" s="12"/>
      <c r="S58" s="12"/>
      <c r="T58" s="12"/>
      <c r="U58" s="12"/>
      <c r="V58" s="14"/>
      <c r="W58" s="12"/>
      <c r="X58" s="12"/>
      <c r="Y58" s="12"/>
      <c r="Z58" s="12"/>
      <c r="AA58" s="14"/>
      <c r="AB58" s="14"/>
      <c r="AC58" s="14"/>
      <c r="AD58" s="14"/>
      <c r="AE58" s="15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5">
      <c r="A59" s="16"/>
      <c r="B59" s="73">
        <v>22.5</v>
      </c>
      <c r="C59" s="74" t="s">
        <v>5</v>
      </c>
      <c r="D59" s="73">
        <v>1</v>
      </c>
      <c r="E59" s="74">
        <v>1</v>
      </c>
      <c r="F59" s="70" t="s">
        <v>49</v>
      </c>
      <c r="G59" s="50">
        <f>IF((G51+G58)&gt;360,(G51+G58)-360,(G51+G58))</f>
        <v>254</v>
      </c>
      <c r="H59" s="50"/>
      <c r="I59" s="50"/>
      <c r="J59" s="16"/>
      <c r="K59" s="16"/>
      <c r="L59" s="43"/>
      <c r="M59" s="12"/>
      <c r="N59" s="12"/>
      <c r="O59" s="12"/>
      <c r="P59" s="12"/>
      <c r="Q59" s="12"/>
      <c r="R59" s="12"/>
      <c r="S59" s="12"/>
      <c r="T59" s="12"/>
      <c r="U59" s="12"/>
      <c r="V59" s="14"/>
      <c r="W59" s="12"/>
      <c r="X59" s="12"/>
      <c r="Y59" s="12"/>
      <c r="Z59" s="12"/>
      <c r="AA59" s="14"/>
      <c r="AB59" s="14"/>
      <c r="AC59" s="14"/>
      <c r="AD59" s="14"/>
      <c r="AE59" s="15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5">
      <c r="A60" s="16"/>
      <c r="B60" s="73">
        <v>45</v>
      </c>
      <c r="C60" s="74" t="s">
        <v>6</v>
      </c>
      <c r="D60" s="73">
        <v>4</v>
      </c>
      <c r="E60" s="74">
        <v>2</v>
      </c>
      <c r="F60" s="70" t="s">
        <v>52</v>
      </c>
      <c r="G60" s="50">
        <f>ROUND(G59/22.5,0)*22.5</f>
        <v>247.5</v>
      </c>
      <c r="H60" s="50" t="str">
        <f>VLOOKUP(G60,B58:C74,2)</f>
        <v>WSW</v>
      </c>
      <c r="I60" s="50"/>
      <c r="J60" s="16"/>
      <c r="K60" s="16"/>
      <c r="L60" s="43"/>
      <c r="M60" s="12"/>
      <c r="N60" s="12"/>
      <c r="O60" s="12"/>
      <c r="P60" s="12"/>
      <c r="Q60" s="12"/>
      <c r="R60" s="12"/>
      <c r="S60" s="12"/>
      <c r="T60" s="12"/>
      <c r="U60" s="12"/>
      <c r="V60" s="14"/>
      <c r="W60" s="12"/>
      <c r="X60" s="12"/>
      <c r="Y60" s="12"/>
      <c r="Z60" s="12"/>
      <c r="AA60" s="14"/>
      <c r="AB60" s="14"/>
      <c r="AC60" s="14"/>
      <c r="AD60" s="14"/>
      <c r="AE60" s="15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5">
      <c r="A61" s="16"/>
      <c r="B61" s="73">
        <v>67.5</v>
      </c>
      <c r="C61" s="74" t="s">
        <v>7</v>
      </c>
      <c r="D61" s="73">
        <v>7</v>
      </c>
      <c r="E61" s="74">
        <v>3</v>
      </c>
      <c r="F61" s="70"/>
      <c r="G61" s="16"/>
      <c r="H61" s="50"/>
      <c r="I61" s="50"/>
      <c r="J61" s="16"/>
      <c r="K61" s="16"/>
      <c r="L61" s="43"/>
      <c r="M61" s="12"/>
      <c r="N61" s="12"/>
      <c r="O61" s="12"/>
      <c r="P61" s="12"/>
      <c r="Q61" s="12"/>
      <c r="R61" s="12"/>
      <c r="S61" s="12"/>
      <c r="T61" s="12"/>
      <c r="U61" s="12"/>
      <c r="V61" s="14"/>
      <c r="W61" s="12"/>
      <c r="X61" s="12"/>
      <c r="Y61" s="12"/>
      <c r="Z61" s="12"/>
      <c r="AA61" s="14"/>
      <c r="AB61" s="14"/>
      <c r="AC61" s="14"/>
      <c r="AD61" s="14"/>
      <c r="AE61" s="15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5">
      <c r="A62" s="16"/>
      <c r="B62" s="73">
        <v>90</v>
      </c>
      <c r="C62" s="74" t="s">
        <v>8</v>
      </c>
      <c r="D62" s="73">
        <v>11</v>
      </c>
      <c r="E62" s="74">
        <v>4</v>
      </c>
      <c r="F62" s="70"/>
      <c r="G62" s="50"/>
      <c r="H62" s="50"/>
      <c r="I62" s="50"/>
      <c r="J62" s="16"/>
      <c r="K62" s="16"/>
      <c r="L62" s="43"/>
      <c r="M62" s="12"/>
      <c r="N62" s="12"/>
      <c r="O62" s="12"/>
      <c r="P62" s="12"/>
      <c r="Q62" s="12"/>
      <c r="R62" s="12"/>
      <c r="S62" s="12"/>
      <c r="T62" s="12"/>
      <c r="U62" s="12"/>
      <c r="V62" s="14"/>
      <c r="W62" s="12"/>
      <c r="X62" s="12"/>
      <c r="Y62" s="12"/>
      <c r="Z62" s="12"/>
      <c r="AA62" s="14"/>
      <c r="AB62" s="14"/>
      <c r="AC62" s="14"/>
      <c r="AD62" s="14"/>
      <c r="AE62" s="15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5">
      <c r="A63" s="16"/>
      <c r="B63" s="73">
        <v>112.5</v>
      </c>
      <c r="C63" s="74" t="s">
        <v>9</v>
      </c>
      <c r="D63" s="73">
        <v>17</v>
      </c>
      <c r="E63" s="74">
        <v>5</v>
      </c>
      <c r="F63" s="70"/>
      <c r="G63" s="50"/>
      <c r="H63" s="50"/>
      <c r="I63" s="50"/>
      <c r="J63" s="16"/>
      <c r="K63" s="16"/>
      <c r="L63" s="43"/>
      <c r="M63" s="12"/>
      <c r="N63" s="12"/>
      <c r="O63" s="12"/>
      <c r="P63" s="12"/>
      <c r="Q63" s="12"/>
      <c r="R63" s="12"/>
      <c r="S63" s="12"/>
      <c r="T63" s="12"/>
      <c r="U63" s="12"/>
      <c r="V63" s="14"/>
      <c r="W63" s="12"/>
      <c r="X63" s="12"/>
      <c r="Y63" s="12"/>
      <c r="Z63" s="12"/>
      <c r="AA63" s="14"/>
      <c r="AB63" s="14"/>
      <c r="AC63" s="14"/>
      <c r="AD63" s="14"/>
      <c r="AE63" s="15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5">
      <c r="A64" s="16"/>
      <c r="B64" s="73">
        <v>135</v>
      </c>
      <c r="C64" s="74" t="s">
        <v>10</v>
      </c>
      <c r="D64" s="73">
        <v>22</v>
      </c>
      <c r="E64" s="74">
        <v>6</v>
      </c>
      <c r="F64" s="70"/>
      <c r="G64" s="50"/>
      <c r="H64" s="50"/>
      <c r="I64" s="50"/>
      <c r="J64" s="16"/>
      <c r="K64" s="16"/>
      <c r="L64" s="43"/>
      <c r="M64" s="12"/>
      <c r="N64" s="12"/>
      <c r="O64" s="12"/>
      <c r="P64" s="12"/>
      <c r="Q64" s="12"/>
      <c r="R64" s="12"/>
      <c r="S64" s="12"/>
      <c r="T64" s="12"/>
      <c r="U64" s="12"/>
      <c r="V64" s="14"/>
      <c r="W64" s="12"/>
      <c r="X64" s="12"/>
      <c r="Y64" s="12"/>
      <c r="Z64" s="12"/>
      <c r="AA64" s="14"/>
      <c r="AB64" s="14"/>
      <c r="AC64" s="14"/>
      <c r="AD64" s="14"/>
      <c r="AE64" s="15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5">
      <c r="A65" s="16"/>
      <c r="B65" s="73">
        <v>157.5</v>
      </c>
      <c r="C65" s="74" t="s">
        <v>11</v>
      </c>
      <c r="D65" s="73">
        <v>28</v>
      </c>
      <c r="E65" s="74">
        <v>7</v>
      </c>
      <c r="F65" s="70"/>
      <c r="G65" s="16"/>
      <c r="H65" s="16"/>
      <c r="I65" s="16"/>
      <c r="J65" s="16"/>
      <c r="K65" s="16"/>
      <c r="L65" s="43"/>
      <c r="M65" s="12"/>
      <c r="N65" s="12"/>
      <c r="O65" s="12"/>
      <c r="P65" s="12"/>
      <c r="Q65" s="12"/>
      <c r="R65" s="12"/>
      <c r="S65" s="12"/>
      <c r="T65" s="12"/>
      <c r="U65" s="12"/>
      <c r="V65" s="14"/>
      <c r="W65" s="12"/>
      <c r="X65" s="12"/>
      <c r="Y65" s="12"/>
      <c r="Z65" s="12"/>
      <c r="AA65" s="14"/>
      <c r="AB65" s="14"/>
      <c r="AC65" s="14"/>
      <c r="AD65" s="14"/>
      <c r="AE65" s="15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5">
      <c r="A66" s="16"/>
      <c r="B66" s="73">
        <v>180</v>
      </c>
      <c r="C66" s="74" t="s">
        <v>12</v>
      </c>
      <c r="D66" s="73">
        <v>34</v>
      </c>
      <c r="E66" s="74">
        <v>8</v>
      </c>
      <c r="F66" s="70"/>
      <c r="G66" s="16"/>
      <c r="H66" s="16"/>
      <c r="I66" s="16"/>
      <c r="J66" s="16"/>
      <c r="K66" s="16"/>
      <c r="L66" s="43"/>
      <c r="M66" s="12"/>
      <c r="N66" s="12"/>
      <c r="O66" s="12"/>
      <c r="P66" s="12"/>
      <c r="Q66" s="12"/>
      <c r="R66" s="12"/>
      <c r="S66" s="12"/>
      <c r="T66" s="12"/>
      <c r="U66" s="12"/>
      <c r="V66" s="14"/>
      <c r="W66" s="12"/>
      <c r="X66" s="12"/>
      <c r="Y66" s="12"/>
      <c r="Z66" s="12"/>
      <c r="AA66" s="14"/>
      <c r="AB66" s="14"/>
      <c r="AC66" s="14"/>
      <c r="AD66" s="14"/>
      <c r="AE66" s="15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5">
      <c r="A67" s="16"/>
      <c r="B67" s="73">
        <v>202.5</v>
      </c>
      <c r="C67" s="74" t="s">
        <v>13</v>
      </c>
      <c r="D67" s="73">
        <v>41</v>
      </c>
      <c r="E67" s="74">
        <v>9</v>
      </c>
      <c r="F67" s="16"/>
      <c r="G67" s="16"/>
      <c r="H67" s="16"/>
      <c r="I67" s="16"/>
      <c r="J67" s="16"/>
      <c r="K67" s="16"/>
      <c r="L67" s="43"/>
      <c r="M67" s="12"/>
      <c r="N67" s="12"/>
      <c r="O67" s="12"/>
      <c r="P67" s="12"/>
      <c r="Q67" s="12"/>
      <c r="R67" s="12"/>
      <c r="S67" s="12"/>
      <c r="T67" s="12"/>
      <c r="U67" s="12"/>
      <c r="V67" s="14"/>
      <c r="W67" s="12"/>
      <c r="X67" s="12"/>
      <c r="Y67" s="12"/>
      <c r="Z67" s="12"/>
      <c r="AA67" s="14"/>
      <c r="AB67" s="14"/>
      <c r="AC67" s="14"/>
      <c r="AD67" s="14"/>
      <c r="AE67" s="15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5">
      <c r="A68" s="16"/>
      <c r="B68" s="73">
        <v>225</v>
      </c>
      <c r="C68" s="74" t="s">
        <v>14</v>
      </c>
      <c r="D68" s="73">
        <v>48</v>
      </c>
      <c r="E68" s="74">
        <v>10</v>
      </c>
      <c r="F68" s="16"/>
      <c r="G68" s="16"/>
      <c r="H68" s="16"/>
      <c r="I68" s="16"/>
      <c r="J68" s="16"/>
      <c r="K68" s="16"/>
      <c r="L68" s="43"/>
      <c r="M68" s="12"/>
      <c r="N68" s="12"/>
      <c r="O68" s="12"/>
      <c r="P68" s="12"/>
      <c r="Q68" s="12"/>
      <c r="R68" s="12"/>
      <c r="S68" s="12"/>
      <c r="T68" s="12"/>
      <c r="U68" s="12"/>
      <c r="V68" s="14"/>
      <c r="W68" s="12"/>
      <c r="X68" s="12"/>
      <c r="Y68" s="12"/>
      <c r="Z68" s="12"/>
      <c r="AA68" s="14"/>
      <c r="AB68" s="14"/>
      <c r="AC68" s="14"/>
      <c r="AD68" s="14"/>
      <c r="AE68" s="15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5">
      <c r="A69" s="16"/>
      <c r="B69" s="73">
        <v>247.5</v>
      </c>
      <c r="C69" s="74" t="s">
        <v>15</v>
      </c>
      <c r="D69" s="73">
        <v>56</v>
      </c>
      <c r="E69" s="74">
        <v>11</v>
      </c>
      <c r="F69" s="16"/>
      <c r="G69" s="16"/>
      <c r="H69" s="16"/>
      <c r="I69" s="16"/>
      <c r="J69" s="16"/>
      <c r="K69" s="16"/>
      <c r="L69" s="43"/>
      <c r="M69" s="12"/>
      <c r="N69" s="12"/>
      <c r="O69" s="12"/>
      <c r="P69" s="12"/>
      <c r="Q69" s="12"/>
      <c r="R69" s="12"/>
      <c r="S69" s="12"/>
      <c r="T69" s="12"/>
      <c r="U69" s="12"/>
      <c r="V69" s="14"/>
      <c r="W69" s="12"/>
      <c r="X69" s="12"/>
      <c r="Y69" s="12"/>
      <c r="Z69" s="12"/>
      <c r="AA69" s="14"/>
      <c r="AB69" s="14"/>
      <c r="AC69" s="14"/>
      <c r="AD69" s="14"/>
      <c r="AE69" s="15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5">
      <c r="A70" s="16"/>
      <c r="B70" s="73">
        <v>270</v>
      </c>
      <c r="C70" s="74" t="s">
        <v>16</v>
      </c>
      <c r="D70" s="73">
        <v>64</v>
      </c>
      <c r="E70" s="74">
        <v>12</v>
      </c>
      <c r="F70" s="16"/>
      <c r="G70" s="16"/>
      <c r="H70" s="16"/>
      <c r="I70" s="16"/>
      <c r="J70" s="16"/>
      <c r="K70" s="16"/>
      <c r="L70" s="43"/>
      <c r="M70" s="12"/>
      <c r="N70" s="12"/>
      <c r="O70" s="12"/>
      <c r="P70" s="12"/>
      <c r="Q70" s="12"/>
      <c r="R70" s="12"/>
      <c r="S70" s="12"/>
      <c r="T70" s="12"/>
      <c r="U70" s="12"/>
      <c r="V70" s="14"/>
      <c r="W70" s="12"/>
      <c r="X70" s="12"/>
      <c r="Y70" s="12"/>
      <c r="Z70" s="12"/>
      <c r="AA70" s="14"/>
      <c r="AB70" s="14"/>
      <c r="AC70" s="14"/>
      <c r="AD70" s="14"/>
      <c r="AE70" s="15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5">
      <c r="A71" s="16"/>
      <c r="B71" s="73">
        <v>292.5</v>
      </c>
      <c r="C71" s="74" t="s">
        <v>17</v>
      </c>
      <c r="D71" s="75"/>
      <c r="E71" s="75"/>
      <c r="F71" s="16"/>
      <c r="G71" s="16"/>
      <c r="H71" s="16"/>
      <c r="I71" s="16"/>
      <c r="J71" s="16"/>
      <c r="K71" s="16"/>
      <c r="L71" s="43"/>
      <c r="M71" s="12"/>
      <c r="N71" s="12"/>
      <c r="O71" s="12"/>
      <c r="P71" s="12"/>
      <c r="Q71" s="12"/>
      <c r="R71" s="12"/>
      <c r="S71" s="12"/>
      <c r="T71" s="12"/>
      <c r="U71" s="12"/>
      <c r="V71" s="14"/>
      <c r="W71" s="12"/>
      <c r="X71" s="12"/>
      <c r="Y71" s="12"/>
      <c r="Z71" s="12"/>
      <c r="AA71" s="14"/>
      <c r="AB71" s="14"/>
      <c r="AC71" s="14"/>
      <c r="AD71" s="14"/>
      <c r="AE71" s="15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5">
      <c r="A72" s="16"/>
      <c r="B72" s="73">
        <v>315</v>
      </c>
      <c r="C72" s="74" t="s">
        <v>18</v>
      </c>
      <c r="D72" s="75"/>
      <c r="E72" s="75"/>
      <c r="F72" s="16"/>
      <c r="G72" s="16"/>
      <c r="H72" s="16"/>
      <c r="I72" s="16"/>
      <c r="J72" s="16"/>
      <c r="K72" s="16"/>
      <c r="L72" s="43"/>
      <c r="M72" s="12"/>
      <c r="N72" s="12"/>
      <c r="O72" s="12"/>
      <c r="P72" s="12"/>
      <c r="Q72" s="12"/>
      <c r="R72" s="12"/>
      <c r="S72" s="12"/>
      <c r="T72" s="12"/>
      <c r="U72" s="12"/>
      <c r="V72" s="14"/>
      <c r="W72" s="12"/>
      <c r="X72" s="12"/>
      <c r="Y72" s="12"/>
      <c r="Z72" s="12"/>
      <c r="AA72" s="14"/>
      <c r="AB72" s="14"/>
      <c r="AC72" s="14"/>
      <c r="AD72" s="14"/>
      <c r="AE72" s="15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15">
      <c r="A73" s="16"/>
      <c r="B73" s="73">
        <v>337.5</v>
      </c>
      <c r="C73" s="74" t="s">
        <v>19</v>
      </c>
      <c r="D73" s="75"/>
      <c r="E73" s="75"/>
      <c r="F73" s="16"/>
      <c r="G73" s="16"/>
      <c r="H73" s="16"/>
      <c r="I73" s="16"/>
      <c r="J73" s="16"/>
      <c r="K73" s="16"/>
      <c r="L73" s="43"/>
      <c r="M73" s="12"/>
      <c r="N73" s="12"/>
      <c r="O73" s="12"/>
      <c r="P73" s="12"/>
      <c r="Q73" s="12"/>
      <c r="R73" s="12"/>
      <c r="S73" s="12"/>
      <c r="T73" s="12"/>
      <c r="U73" s="12"/>
      <c r="V73" s="14"/>
      <c r="W73" s="12"/>
      <c r="X73" s="12"/>
      <c r="Y73" s="12"/>
      <c r="Z73" s="12"/>
      <c r="AA73" s="14"/>
      <c r="AB73" s="14"/>
      <c r="AC73" s="14"/>
      <c r="AD73" s="14"/>
      <c r="AE73" s="15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5">
      <c r="A74" s="16"/>
      <c r="B74" s="73">
        <v>360</v>
      </c>
      <c r="C74" s="74" t="s">
        <v>4</v>
      </c>
      <c r="D74" s="75"/>
      <c r="E74" s="75"/>
      <c r="F74" s="16"/>
      <c r="G74" s="16"/>
      <c r="H74" s="16"/>
      <c r="I74" s="16"/>
      <c r="J74" s="16"/>
      <c r="K74" s="16"/>
      <c r="L74" s="43"/>
      <c r="M74" s="12"/>
      <c r="N74" s="12"/>
      <c r="O74" s="12"/>
      <c r="P74" s="12"/>
      <c r="Q74" s="12"/>
      <c r="R74" s="12"/>
      <c r="S74" s="12"/>
      <c r="T74" s="12"/>
      <c r="U74" s="12"/>
      <c r="V74" s="14"/>
      <c r="W74" s="12"/>
      <c r="X74" s="12"/>
      <c r="Y74" s="12"/>
      <c r="Z74" s="12"/>
      <c r="AA74" s="14"/>
      <c r="AB74" s="14"/>
      <c r="AC74" s="14"/>
      <c r="AD74" s="14"/>
      <c r="AE74" s="15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5">
      <c r="A75" s="16"/>
      <c r="B75" s="16"/>
      <c r="C75" s="42"/>
      <c r="D75" s="42"/>
      <c r="E75" s="42"/>
      <c r="F75" s="16"/>
      <c r="G75" s="16"/>
      <c r="H75" s="16"/>
      <c r="I75" s="16"/>
      <c r="J75" s="16"/>
      <c r="K75" s="16"/>
      <c r="L75" s="43"/>
      <c r="M75" s="12"/>
      <c r="N75" s="12"/>
      <c r="O75" s="12"/>
      <c r="P75" s="12"/>
      <c r="Q75" s="12"/>
      <c r="R75" s="12"/>
      <c r="S75" s="12"/>
      <c r="T75" s="12"/>
      <c r="U75" s="12"/>
      <c r="V75" s="14"/>
      <c r="W75" s="12"/>
      <c r="X75" s="12"/>
      <c r="Y75" s="12"/>
      <c r="Z75" s="12"/>
      <c r="AA75" s="14"/>
      <c r="AB75" s="14"/>
      <c r="AC75" s="14"/>
      <c r="AD75" s="14"/>
      <c r="AE75" s="15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</sheetData>
  <sheetProtection sheet="1" objects="1" scenarios="1"/>
  <mergeCells count="9">
    <mergeCell ref="C51:D51"/>
    <mergeCell ref="B7:D7"/>
    <mergeCell ref="C11:E12"/>
    <mergeCell ref="B2:D2"/>
    <mergeCell ref="D13:D14"/>
    <mergeCell ref="B13:B14"/>
    <mergeCell ref="E13:F14"/>
    <mergeCell ref="D4:D5"/>
    <mergeCell ref="F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