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A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Маршрут до 100 точек</t>
        </r>
      </text>
    </comment>
    <comment ref="B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Если это поле оставить пустым, рассчетов не будет.</t>
        </r>
      </text>
    </comment>
    <comment ref="D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Допустимы символы:
N, n, S, s.</t>
        </r>
      </text>
    </comment>
    <comment ref="E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Если это поле оставить пустым, то расчетов не будет</t>
        </r>
      </text>
    </comment>
    <comment ref="G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Допустимы символы:
E, e, W, w</t>
        </r>
      </text>
    </comment>
    <comment ref="Q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При изменении изменятся все значения в последующих ячейках</t>
        </r>
      </text>
    </comment>
    <comment ref="A1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 © Oleg Boriskin, All Rights Reserved e-mail: oboriskin@mail.ru</t>
        </r>
      </text>
    </comment>
  </commentList>
</comments>
</file>

<file path=xl/sharedStrings.xml><?xml version="1.0" encoding="utf-8"?>
<sst xmlns="http://schemas.openxmlformats.org/spreadsheetml/2006/main" count="32" uniqueCount="32">
  <si>
    <t>e</t>
  </si>
  <si>
    <t>N</t>
  </si>
  <si>
    <t>РД м.м.</t>
  </si>
  <si>
    <t>цена Д</t>
  </si>
  <si>
    <t>цена Ш</t>
  </si>
  <si>
    <t>Ср.Д</t>
  </si>
  <si>
    <t>Ср.Ш</t>
  </si>
  <si>
    <t>РД</t>
  </si>
  <si>
    <t>РШ</t>
  </si>
  <si>
    <t>ДОЛ</t>
  </si>
  <si>
    <t>ШИР</t>
  </si>
  <si>
    <t>Vсуд.</t>
  </si>
  <si>
    <t>орт. попр</t>
  </si>
  <si>
    <t>ГКК</t>
  </si>
  <si>
    <t>попр ГК</t>
  </si>
  <si>
    <t>Опер. время</t>
  </si>
  <si>
    <t>t на курсе, ч, м</t>
  </si>
  <si>
    <t>Sосталось</t>
  </si>
  <si>
    <t>Sпройдено</t>
  </si>
  <si>
    <t>Sдо сл(.)</t>
  </si>
  <si>
    <t>ПУ</t>
  </si>
  <si>
    <t>ДОЛГОТА, °,'</t>
  </si>
  <si>
    <t>ШИРОТА, °,'</t>
  </si>
  <si>
    <t>№ по GPS</t>
  </si>
  <si>
    <t>VOYAGE-PLAN №</t>
  </si>
  <si>
    <t>Rostov(Russia)-Aleksandria(Egipet)</t>
  </si>
  <si>
    <t>Примечание</t>
  </si>
  <si>
    <t>Продолжительность рейса:</t>
  </si>
  <si>
    <t>м.м.</t>
  </si>
  <si>
    <t>часов</t>
  </si>
  <si>
    <t>год</t>
  </si>
  <si>
    <t>точек поворота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</si>
</sst>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_ ;[Red]\-0.0\ "/>
    <numFmt numFmtId="166" formatCode="0.0"/>
    <numFmt numFmtId="167" formatCode="0.0\°"/>
    <numFmt numFmtId="168" formatCode="d/h:mm"/>
    <numFmt numFmtId="169" formatCode="0.00\'"/>
    <numFmt numFmtId="170" formatCode="00.0\`"/>
    <numFmt numFmtId="171" formatCode="000\°"/>
    <numFmt numFmtId="172" formatCode="00\°"/>
    <numFmt numFmtId="173" formatCode="0.0\'"/>
    <numFmt numFmtId="174" formatCode="0\°"/>
    <numFmt numFmtId="175" formatCode="0.00000"/>
    <numFmt numFmtId="176" formatCode="0.0000"/>
    <numFmt numFmtId="177" formatCode="0.000"/>
    <numFmt numFmtId="178" formatCode="0.0000000000"/>
    <numFmt numFmtId="179" formatCode="0.00000000"/>
    <numFmt numFmtId="180" formatCode="0.0000000"/>
    <numFmt numFmtId="181" formatCode="0.000000"/>
  </numFmts>
  <fonts count="8">
    <font>
      <sz val="10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1" xfId="0" applyNumberFormat="1" applyFill="1" applyBorder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horizontal="lef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NumberFormat="1" applyFill="1" applyBorder="1" applyAlignment="1">
      <alignment horizontal="centerContinuous" vertical="justify"/>
    </xf>
    <xf numFmtId="0" fontId="0" fillId="0" borderId="6" xfId="0" applyNumberFormat="1" applyFill="1" applyBorder="1" applyAlignment="1">
      <alignment horizontal="centerContinuous" vertical="center"/>
    </xf>
    <xf numFmtId="0" fontId="0" fillId="0" borderId="7" xfId="0" applyNumberForma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 applyProtection="1">
      <alignment vertical="center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171" fontId="3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Normal_Sing.-Kelang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18"/>
  <sheetViews>
    <sheetView showGridLines="0" tabSelected="1" zoomScale="131" zoomScaleNormal="13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" sqref="K6"/>
    </sheetView>
  </sheetViews>
  <sheetFormatPr defaultColWidth="9.00390625" defaultRowHeight="12.75"/>
  <cols>
    <col min="1" max="1" width="7.25390625" style="8" customWidth="1"/>
    <col min="2" max="2" width="5.625" style="6" customWidth="1"/>
    <col min="3" max="3" width="5.125" style="6" customWidth="1"/>
    <col min="4" max="4" width="2.25390625" style="6" customWidth="1"/>
    <col min="5" max="5" width="5.625" style="6" customWidth="1"/>
    <col min="6" max="6" width="5.125" style="6" customWidth="1"/>
    <col min="7" max="7" width="2.25390625" style="6" customWidth="1"/>
    <col min="8" max="8" width="6.25390625" style="6" customWidth="1"/>
    <col min="9" max="9" width="7.75390625" style="6" customWidth="1"/>
    <col min="10" max="10" width="7.875" style="6" customWidth="1"/>
    <col min="11" max="11" width="8.25390625" style="6" customWidth="1"/>
    <col min="12" max="12" width="7.00390625" style="6" customWidth="1"/>
    <col min="13" max="13" width="8.75390625" style="6" customWidth="1"/>
    <col min="14" max="14" width="6.625" style="6" customWidth="1"/>
    <col min="15" max="16" width="6.75390625" style="6" customWidth="1"/>
    <col min="17" max="17" width="6.00390625" style="8" customWidth="1"/>
    <col min="18" max="18" width="6.25390625" style="6" hidden="1" customWidth="1"/>
    <col min="19" max="19" width="9.625" style="6" hidden="1" customWidth="1"/>
    <col min="20" max="21" width="5.00390625" style="6" hidden="1" customWidth="1"/>
    <col min="22" max="22" width="7.875" style="6" hidden="1" customWidth="1"/>
    <col min="23" max="23" width="7.625" style="6" hidden="1" customWidth="1"/>
    <col min="24" max="25" width="12.00390625" style="6" hidden="1" customWidth="1"/>
    <col min="26" max="26" width="7.625" style="6" hidden="1" customWidth="1"/>
    <col min="27" max="27" width="4.125" style="6" hidden="1" customWidth="1"/>
    <col min="28" max="28" width="6.125" style="6" hidden="1" customWidth="1"/>
    <col min="29" max="29" width="7.875" style="6" hidden="1" customWidth="1"/>
    <col min="30" max="30" width="6.125" style="6" hidden="1" customWidth="1"/>
    <col min="31" max="34" width="4.125" style="6" hidden="1" customWidth="1"/>
    <col min="35" max="35" width="18.375" style="8" customWidth="1"/>
    <col min="36" max="36" width="4.375" style="2" hidden="1" customWidth="1"/>
    <col min="37" max="37" width="3.125" style="2" customWidth="1"/>
  </cols>
  <sheetData>
    <row r="1" spans="1:37" s="3" customFormat="1" ht="23.25" customHeight="1" thickBot="1" thickTop="1">
      <c r="A1" s="30"/>
      <c r="B1" s="30"/>
      <c r="C1" s="15"/>
      <c r="D1" s="65" t="s">
        <v>24</v>
      </c>
      <c r="E1" s="60"/>
      <c r="F1" s="60"/>
      <c r="G1" s="60"/>
      <c r="H1" s="60"/>
      <c r="I1" s="16">
        <v>1</v>
      </c>
      <c r="J1" s="60" t="s">
        <v>25</v>
      </c>
      <c r="K1" s="60"/>
      <c r="L1" s="60"/>
      <c r="M1" s="60"/>
      <c r="N1" s="60"/>
      <c r="O1" s="60"/>
      <c r="P1" s="60"/>
      <c r="Q1" s="61"/>
      <c r="R1" s="1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30"/>
      <c r="AJ1" s="32"/>
      <c r="AK1" s="32"/>
    </row>
    <row r="2" spans="1:37" s="3" customFormat="1" ht="6.75" customHeight="1" thickTop="1">
      <c r="A2" s="30"/>
      <c r="B2" s="15"/>
      <c r="C2" s="15"/>
      <c r="D2" s="1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30"/>
      <c r="AJ2" s="32"/>
      <c r="AK2" s="32"/>
    </row>
    <row r="3" spans="1:37" s="4" customFormat="1" ht="17.25" customHeight="1">
      <c r="A3" s="31"/>
      <c r="B3" s="62" t="s">
        <v>27</v>
      </c>
      <c r="C3" s="63"/>
      <c r="D3" s="63"/>
      <c r="E3" s="63"/>
      <c r="F3" s="63"/>
      <c r="G3" s="63"/>
      <c r="H3" s="64"/>
      <c r="I3" s="23">
        <f>I107</f>
        <v>2038.8543159209137</v>
      </c>
      <c r="J3" s="24" t="s">
        <v>28</v>
      </c>
      <c r="K3" s="25">
        <f>L107</f>
        <v>203.88543159209127</v>
      </c>
      <c r="L3" s="24" t="s">
        <v>29</v>
      </c>
      <c r="M3" s="26">
        <f>AJ107</f>
        <v>76</v>
      </c>
      <c r="N3" s="63" t="s">
        <v>31</v>
      </c>
      <c r="O3" s="64"/>
      <c r="P3" s="28">
        <v>2003</v>
      </c>
      <c r="Q3" s="24" t="s">
        <v>30</v>
      </c>
      <c r="R3" s="27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J3" s="33"/>
      <c r="AK3" s="33"/>
    </row>
    <row r="4" spans="1:35" ht="6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7"/>
    </row>
    <row r="5" spans="1:37" s="1" customFormat="1" ht="38.25">
      <c r="A5" s="37" t="s">
        <v>23</v>
      </c>
      <c r="B5" s="57" t="s">
        <v>22</v>
      </c>
      <c r="C5" s="58"/>
      <c r="D5" s="59"/>
      <c r="E5" s="57" t="s">
        <v>21</v>
      </c>
      <c r="F5" s="58"/>
      <c r="G5" s="59"/>
      <c r="H5" s="38" t="s">
        <v>20</v>
      </c>
      <c r="I5" s="37" t="s">
        <v>19</v>
      </c>
      <c r="J5" s="37" t="s">
        <v>18</v>
      </c>
      <c r="K5" s="37" t="s">
        <v>17</v>
      </c>
      <c r="L5" s="37" t="s">
        <v>16</v>
      </c>
      <c r="M5" s="37" t="s">
        <v>15</v>
      </c>
      <c r="N5" s="37" t="s">
        <v>14</v>
      </c>
      <c r="O5" s="38" t="s">
        <v>13</v>
      </c>
      <c r="P5" s="37" t="s">
        <v>12</v>
      </c>
      <c r="Q5" s="39" t="s">
        <v>11</v>
      </c>
      <c r="R5" s="14" t="s">
        <v>10</v>
      </c>
      <c r="S5" s="14" t="s">
        <v>9</v>
      </c>
      <c r="T5" s="14" t="s">
        <v>8</v>
      </c>
      <c r="U5" s="14" t="s">
        <v>7</v>
      </c>
      <c r="V5" s="14" t="s">
        <v>6</v>
      </c>
      <c r="W5" s="14" t="s">
        <v>5</v>
      </c>
      <c r="X5" s="14" t="s">
        <v>4</v>
      </c>
      <c r="Y5" s="14" t="s">
        <v>3</v>
      </c>
      <c r="Z5" s="14" t="s">
        <v>2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6</v>
      </c>
      <c r="AG5" s="14">
        <v>7</v>
      </c>
      <c r="AH5" s="14">
        <v>8</v>
      </c>
      <c r="AI5" s="13" t="s">
        <v>26</v>
      </c>
      <c r="AJ5" s="34"/>
      <c r="AK5" s="34"/>
    </row>
    <row r="6" spans="1:36" s="36" customFormat="1" ht="12.75">
      <c r="A6" s="40">
        <v>1</v>
      </c>
      <c r="B6" s="41">
        <v>47</v>
      </c>
      <c r="C6" s="42">
        <v>2.6</v>
      </c>
      <c r="D6" s="43" t="s">
        <v>1</v>
      </c>
      <c r="E6" s="41">
        <v>38</v>
      </c>
      <c r="F6" s="42">
        <v>55.3</v>
      </c>
      <c r="G6" s="43" t="s">
        <v>0</v>
      </c>
      <c r="H6" s="12">
        <f>IF(B7=0,"",AA6+AB6+AC6+AD6+AE6+AF6+AG6+AH6)</f>
        <v>288.72112066005786</v>
      </c>
      <c r="I6" s="44">
        <f>IF(B7="","",SQRT(T6*T6+Z6*Z6))</f>
        <v>6.85439111133725</v>
      </c>
      <c r="J6" s="44">
        <v>0</v>
      </c>
      <c r="K6" s="44">
        <f>IF(B6="","",I3)</f>
        <v>2038.8543159209137</v>
      </c>
      <c r="L6" s="45">
        <f>IF(B7="","",I6/Q6/24)</f>
        <v>0.02855996296390521</v>
      </c>
      <c r="M6" s="46">
        <f>0</f>
        <v>0</v>
      </c>
      <c r="N6" s="12">
        <f>IF(B7="","",-57.2957795130823*(Q6*COS(H6*0.0174532925199432)/(900*COS(B6*0.0174532925199432)+Q6*SIN(H6*0.0174532925199432))))</f>
        <v>-0.30430143452454733</v>
      </c>
      <c r="O6" s="12">
        <f>IF(B7="","",H6-N6)</f>
        <v>289.02542209458244</v>
      </c>
      <c r="P6" s="47">
        <f>IF(B7="","",IF(ABS(S6-S7)/2*SIN(V6*0.0174532925199432)=0,0,ABS(S6-S7)/2*SIN(V6*0.0174532925199432)))</f>
        <v>0.05795691152082291</v>
      </c>
      <c r="Q6" s="48">
        <v>10</v>
      </c>
      <c r="R6" s="49">
        <f aca="true" t="shared" si="0" ref="R6:R30">IF(D6="N",C6/60+B6,IF(D6="n",C6/60+B6,IF(D6="s",-(C6/60+B6),IF(D6="S",-(C6/60+B6),"ERROR"))))</f>
        <v>47.04333333333334</v>
      </c>
      <c r="S6" s="49">
        <f aca="true" t="shared" si="1" ref="S6:S30">IF(G6="E",F6/60+E6,IF(G6="e",F6/60+E6,IF(G6="w",-(F6/60+E6),IF(G6="W",-(F6/60+E6),"ERROR"))))</f>
        <v>38.92166666666667</v>
      </c>
      <c r="T6" s="49">
        <f aca="true" t="shared" si="2" ref="T6:T30">IF(R7&gt;0,ABS((R6*60)-(R7*60)),0)</f>
        <v>2.1999999999993634</v>
      </c>
      <c r="U6" s="49">
        <f aca="true" t="shared" si="3" ref="U6:U30">IF(S7=0,0,ABS((S6*60)-(S7*60)))</f>
        <v>9.5</v>
      </c>
      <c r="V6" s="49">
        <f aca="true" t="shared" si="4" ref="V6:V30">(R6+R7)/2</f>
        <v>47.06166666666667</v>
      </c>
      <c r="W6" s="49">
        <f aca="true" t="shared" si="5" ref="W6:W30">(S6+S7)/2</f>
        <v>38.8425</v>
      </c>
      <c r="X6" s="49">
        <f aca="true" t="shared" si="6" ref="X6:X30">1842.93625878542/POWER((1-0.0066934216*SIN(V6*0.0174532925199432)*SIN(V6*0.0174532925199432)),3/2)</f>
        <v>1852.897805061211</v>
      </c>
      <c r="Y6" s="49">
        <f aca="true" t="shared" si="7" ref="Y6:Y30">(6378245*COS(V6*0.0174532925199432)*0.000290888)/SQRT(1-0.0066934216*SIN(V6*0.0174532925199432)*SIN(V6*0.0174532925199432))</f>
        <v>1266.1609754838055</v>
      </c>
      <c r="Z6" s="49">
        <f aca="true" t="shared" si="8" ref="Z6:Z30">U6*Y6/X6</f>
        <v>6.491739174303132</v>
      </c>
      <c r="AA6" s="50">
        <f aca="true" t="shared" si="9" ref="AA6:AA30">IF(R6&lt;R7,IF(S6&lt;S7,ATAN(Z6/T6)*57.2957795130823,0),0)</f>
        <v>0</v>
      </c>
      <c r="AB6" s="50">
        <f aca="true" t="shared" si="10" ref="AB6:AB30">IF(R6&gt;R7,IF(S6&lt;S7,180-ATAN(Z6/T6)*57.2957795130823,0),0)</f>
        <v>0</v>
      </c>
      <c r="AC6" s="50">
        <f aca="true" t="shared" si="11" ref="AC6:AC30">IF(R6&gt;R7,IF(S6&gt;S7,180+ATAN(Z6/T6)*57.2957795130823,0),0)</f>
        <v>0</v>
      </c>
      <c r="AD6" s="50">
        <f aca="true" t="shared" si="12" ref="AD6:AD30">IF(R6&lt;R7,IF(S6&gt;S7,360-ATAN(Z6/T6)*57.2957795130823,0),0)</f>
        <v>288.72112066005786</v>
      </c>
      <c r="AE6" s="50">
        <f aca="true" t="shared" si="13" ref="AE6:AE30">IF(R6&lt;R7,IF(S6=S7,0,0),0)</f>
        <v>0</v>
      </c>
      <c r="AF6" s="50">
        <f aca="true" t="shared" si="14" ref="AF6:AF30">IF(R6&gt;R7,IF(S6=S7,180,0),0)</f>
        <v>0</v>
      </c>
      <c r="AG6" s="50">
        <f aca="true" t="shared" si="15" ref="AG6:AG30">IF(R6=R7,IF(S6&lt;S7,90,0),0)</f>
        <v>0</v>
      </c>
      <c r="AH6" s="50">
        <f aca="true" t="shared" si="16" ref="AH6:AH30">IF(R6=R7,IF(S6&gt;S7,270,0),0)</f>
        <v>0</v>
      </c>
      <c r="AI6" s="51"/>
      <c r="AJ6" s="35">
        <f>IF(B6="",0,1)</f>
        <v>1</v>
      </c>
    </row>
    <row r="7" spans="1:36" s="36" customFormat="1" ht="12.75">
      <c r="A7" s="40">
        <v>2</v>
      </c>
      <c r="B7" s="41">
        <v>47</v>
      </c>
      <c r="C7" s="42">
        <v>4.8</v>
      </c>
      <c r="D7" s="43" t="str">
        <f>IF(B7="","",D6)</f>
        <v>N</v>
      </c>
      <c r="E7" s="41">
        <v>38</v>
      </c>
      <c r="F7" s="42">
        <v>45.8</v>
      </c>
      <c r="G7" s="43" t="str">
        <f>IF(E7="","",G6)</f>
        <v>e</v>
      </c>
      <c r="H7" s="12">
        <f aca="true" t="shared" si="17" ref="H7:H50">IF(B8=0,"",AA7+AB7+AC7+AD7+AE7+AF7+AG7+AH7)</f>
        <v>231.0456447539824</v>
      </c>
      <c r="I7" s="44">
        <f aca="true" t="shared" si="18" ref="I7:I50">IF(B8="","",SQRT(T7*T7+Z7*Z7))</f>
        <v>6.680440280533927</v>
      </c>
      <c r="J7" s="44">
        <f>IF(B7="","",IF(K6&gt;0,I6+J6,0))</f>
        <v>6.85439111133725</v>
      </c>
      <c r="K7" s="44">
        <f>IF(B8="","",K6-I7)</f>
        <v>2032.1738756403797</v>
      </c>
      <c r="L7" s="45">
        <f aca="true" t="shared" si="19" ref="L7:L50">IF(B8="","",I7/Q7/24)</f>
        <v>0.02783516783555803</v>
      </c>
      <c r="M7" s="46">
        <f>IF(L6="","",M6+L6)</f>
        <v>0.02855996296390521</v>
      </c>
      <c r="N7" s="12">
        <f aca="true" t="shared" si="20" ref="N7:N50">IF(B8="","",-57.2957795130823*(Q7*COS(H7*0.0174532925199432)/(900*COS(B7*0.0174532925199432)+Q7*SIN(H7*0.0174532925199432))))</f>
        <v>0.5943994627089889</v>
      </c>
      <c r="O7" s="12">
        <f aca="true" t="shared" si="21" ref="O7:O50">IF(B8="","",H7-N7)</f>
        <v>230.4512452912734</v>
      </c>
      <c r="P7" s="47">
        <f aca="true" t="shared" si="22" ref="P7:P70">IF(B8="","",IF(ABS(S7-S8)/2*SIN(V7*0.0174532925199432)=0,0,ABS(S7-S8)/2*SIN(V7*0.0174532925199432)))</f>
        <v>0.04635297736285904</v>
      </c>
      <c r="Q7" s="48">
        <f>IF(B8="","",Q6)</f>
        <v>10</v>
      </c>
      <c r="R7" s="49">
        <f t="shared" si="0"/>
        <v>47.08</v>
      </c>
      <c r="S7" s="49">
        <f t="shared" si="1"/>
        <v>38.763333333333335</v>
      </c>
      <c r="T7" s="49">
        <f t="shared" si="2"/>
        <v>4.199999999999818</v>
      </c>
      <c r="U7" s="49">
        <f t="shared" si="3"/>
        <v>7.599999999999909</v>
      </c>
      <c r="V7" s="49">
        <f t="shared" si="4"/>
        <v>47.045</v>
      </c>
      <c r="W7" s="49">
        <f t="shared" si="5"/>
        <v>38.7</v>
      </c>
      <c r="X7" s="49">
        <f t="shared" si="6"/>
        <v>1852.8923880438902</v>
      </c>
      <c r="Y7" s="49">
        <f t="shared" si="7"/>
        <v>1266.5555063974653</v>
      </c>
      <c r="Z7" s="49">
        <f t="shared" si="8"/>
        <v>5.195024768158641</v>
      </c>
      <c r="AA7" s="50">
        <f t="shared" si="9"/>
        <v>0</v>
      </c>
      <c r="AB7" s="50">
        <f t="shared" si="10"/>
        <v>0</v>
      </c>
      <c r="AC7" s="50">
        <f t="shared" si="11"/>
        <v>231.0456447539824</v>
      </c>
      <c r="AD7" s="50">
        <f t="shared" si="12"/>
        <v>0</v>
      </c>
      <c r="AE7" s="50">
        <f t="shared" si="13"/>
        <v>0</v>
      </c>
      <c r="AF7" s="50">
        <f t="shared" si="14"/>
        <v>0</v>
      </c>
      <c r="AG7" s="50">
        <f t="shared" si="15"/>
        <v>0</v>
      </c>
      <c r="AH7" s="50">
        <f t="shared" si="16"/>
        <v>0</v>
      </c>
      <c r="AI7" s="51"/>
      <c r="AJ7" s="35">
        <f aca="true" t="shared" si="23" ref="AJ7:AJ70">IF(B7="",0,1)</f>
        <v>1</v>
      </c>
    </row>
    <row r="8" spans="1:36" s="36" customFormat="1" ht="12.75">
      <c r="A8" s="40">
        <v>3</v>
      </c>
      <c r="B8" s="41">
        <v>47</v>
      </c>
      <c r="C8" s="42">
        <v>0.6</v>
      </c>
      <c r="D8" s="43" t="str">
        <f aca="true" t="shared" si="24" ref="D8:D71">IF(B8="","",D7)</f>
        <v>N</v>
      </c>
      <c r="E8" s="41">
        <v>38</v>
      </c>
      <c r="F8" s="42">
        <v>38.2</v>
      </c>
      <c r="G8" s="43" t="str">
        <f aca="true" t="shared" si="25" ref="G8:G71">IF(E8="","",G7)</f>
        <v>e</v>
      </c>
      <c r="H8" s="12">
        <f t="shared" si="17"/>
        <v>268.94430916963506</v>
      </c>
      <c r="I8" s="44">
        <f t="shared" si="18"/>
        <v>16.282898333494717</v>
      </c>
      <c r="J8" s="44">
        <f aca="true" t="shared" si="26" ref="J8:J50">IF(B8="","",IF(K7&gt;0,I7+J7,0))</f>
        <v>13.534831391871176</v>
      </c>
      <c r="K8" s="44">
        <f aca="true" t="shared" si="27" ref="K8:K50">IF(B9="","",K7-I8)</f>
        <v>2015.890977306885</v>
      </c>
      <c r="L8" s="45">
        <f t="shared" si="19"/>
        <v>0.06784540972289466</v>
      </c>
      <c r="M8" s="46">
        <f aca="true" t="shared" si="28" ref="M8:M71">IF(L7="","",M7+L7)</f>
        <v>0.05639513079946324</v>
      </c>
      <c r="N8" s="12">
        <f t="shared" si="20"/>
        <v>0.017483118769054933</v>
      </c>
      <c r="O8" s="12">
        <f t="shared" si="21"/>
        <v>268.926826050866</v>
      </c>
      <c r="P8" s="47">
        <f t="shared" si="22"/>
        <v>0.14506952213139318</v>
      </c>
      <c r="Q8" s="48">
        <f aca="true" t="shared" si="29" ref="Q8:Q50">IF(B9="","",Q7)</f>
        <v>10</v>
      </c>
      <c r="R8" s="49">
        <f t="shared" si="0"/>
        <v>47.01</v>
      </c>
      <c r="S8" s="49">
        <f t="shared" si="1"/>
        <v>38.63666666666667</v>
      </c>
      <c r="T8" s="49">
        <f t="shared" si="2"/>
        <v>0.29999999999972715</v>
      </c>
      <c r="U8" s="49">
        <f t="shared" si="3"/>
        <v>23.800000000000182</v>
      </c>
      <c r="V8" s="49">
        <f t="shared" si="4"/>
        <v>47.0075</v>
      </c>
      <c r="W8" s="49">
        <f t="shared" si="5"/>
        <v>38.43833333333333</v>
      </c>
      <c r="X8" s="49">
        <f t="shared" si="6"/>
        <v>1852.8801990302782</v>
      </c>
      <c r="Y8" s="49">
        <f t="shared" si="7"/>
        <v>1267.4428060655284</v>
      </c>
      <c r="Z8" s="49">
        <f t="shared" si="8"/>
        <v>16.28013446317091</v>
      </c>
      <c r="AA8" s="50">
        <f t="shared" si="9"/>
        <v>0</v>
      </c>
      <c r="AB8" s="50">
        <f t="shared" si="10"/>
        <v>0</v>
      </c>
      <c r="AC8" s="50">
        <f t="shared" si="11"/>
        <v>268.94430916963506</v>
      </c>
      <c r="AD8" s="50">
        <f t="shared" si="12"/>
        <v>0</v>
      </c>
      <c r="AE8" s="50">
        <f t="shared" si="13"/>
        <v>0</v>
      </c>
      <c r="AF8" s="50">
        <f t="shared" si="14"/>
        <v>0</v>
      </c>
      <c r="AG8" s="50">
        <f t="shared" si="15"/>
        <v>0</v>
      </c>
      <c r="AH8" s="50">
        <f t="shared" si="16"/>
        <v>0</v>
      </c>
      <c r="AI8" s="51"/>
      <c r="AJ8" s="35">
        <f t="shared" si="23"/>
        <v>1</v>
      </c>
    </row>
    <row r="9" spans="1:36" s="36" customFormat="1" ht="12.75">
      <c r="A9" s="52">
        <v>4</v>
      </c>
      <c r="B9" s="41">
        <v>47</v>
      </c>
      <c r="C9" s="42">
        <v>0.3</v>
      </c>
      <c r="D9" s="43" t="str">
        <f t="shared" si="24"/>
        <v>N</v>
      </c>
      <c r="E9" s="41">
        <v>38</v>
      </c>
      <c r="F9" s="42">
        <v>14.4</v>
      </c>
      <c r="G9" s="43" t="str">
        <f t="shared" si="25"/>
        <v>e</v>
      </c>
      <c r="H9" s="12">
        <f t="shared" si="17"/>
        <v>245.19156608456885</v>
      </c>
      <c r="I9" s="44">
        <f t="shared" si="18"/>
        <v>11.91651662979898</v>
      </c>
      <c r="J9" s="44">
        <f t="shared" si="26"/>
        <v>29.817729725365894</v>
      </c>
      <c r="K9" s="44">
        <f t="shared" si="27"/>
        <v>2003.974460677086</v>
      </c>
      <c r="L9" s="45">
        <f t="shared" si="19"/>
        <v>0.04965215262416242</v>
      </c>
      <c r="M9" s="46">
        <f t="shared" si="28"/>
        <v>0.12424054052235789</v>
      </c>
      <c r="N9" s="12">
        <f t="shared" si="20"/>
        <v>0.397546559623037</v>
      </c>
      <c r="O9" s="12">
        <f t="shared" si="21"/>
        <v>244.7940195249458</v>
      </c>
      <c r="P9" s="47">
        <f t="shared" si="22"/>
        <v>0.09623741872894075</v>
      </c>
      <c r="Q9" s="48">
        <f t="shared" si="29"/>
        <v>10</v>
      </c>
      <c r="R9" s="49">
        <f t="shared" si="0"/>
        <v>47.005</v>
      </c>
      <c r="S9" s="49">
        <f t="shared" si="1"/>
        <v>38.24</v>
      </c>
      <c r="T9" s="49">
        <f t="shared" si="2"/>
        <v>5</v>
      </c>
      <c r="U9" s="49">
        <f t="shared" si="3"/>
        <v>15.800000000000182</v>
      </c>
      <c r="V9" s="49">
        <f t="shared" si="4"/>
        <v>46.96333333333334</v>
      </c>
      <c r="W9" s="49">
        <f t="shared" si="5"/>
        <v>38.108333333333334</v>
      </c>
      <c r="X9" s="49">
        <f t="shared" si="6"/>
        <v>1852.8658418176028</v>
      </c>
      <c r="Y9" s="49">
        <f t="shared" si="7"/>
        <v>1268.4871462657252</v>
      </c>
      <c r="Z9" s="49">
        <f t="shared" si="8"/>
        <v>10.816809538319312</v>
      </c>
      <c r="AA9" s="50">
        <f t="shared" si="9"/>
        <v>0</v>
      </c>
      <c r="AB9" s="50">
        <f t="shared" si="10"/>
        <v>0</v>
      </c>
      <c r="AC9" s="50">
        <f t="shared" si="11"/>
        <v>245.19156608456885</v>
      </c>
      <c r="AD9" s="50">
        <f t="shared" si="12"/>
        <v>0</v>
      </c>
      <c r="AE9" s="50">
        <f t="shared" si="13"/>
        <v>0</v>
      </c>
      <c r="AF9" s="50">
        <f t="shared" si="14"/>
        <v>0</v>
      </c>
      <c r="AG9" s="50">
        <f t="shared" si="15"/>
        <v>0</v>
      </c>
      <c r="AH9" s="50">
        <f t="shared" si="16"/>
        <v>0</v>
      </c>
      <c r="AI9" s="51"/>
      <c r="AJ9" s="35">
        <f t="shared" si="23"/>
        <v>1</v>
      </c>
    </row>
    <row r="10" spans="1:36" s="36" customFormat="1" ht="12.75">
      <c r="A10" s="52">
        <v>5</v>
      </c>
      <c r="B10" s="41">
        <v>46</v>
      </c>
      <c r="C10" s="42">
        <v>55.3</v>
      </c>
      <c r="D10" s="43" t="str">
        <f t="shared" si="24"/>
        <v>N</v>
      </c>
      <c r="E10" s="41">
        <v>37</v>
      </c>
      <c r="F10" s="42">
        <v>58.6</v>
      </c>
      <c r="G10" s="43" t="str">
        <f t="shared" si="25"/>
        <v>e</v>
      </c>
      <c r="H10" s="12">
        <f t="shared" si="17"/>
        <v>256.64701961301125</v>
      </c>
      <c r="I10" s="44">
        <f t="shared" si="18"/>
        <v>27.278688447604548</v>
      </c>
      <c r="J10" s="44">
        <f t="shared" si="26"/>
        <v>41.73424635516487</v>
      </c>
      <c r="K10" s="44">
        <f t="shared" si="27"/>
        <v>1976.6957722294815</v>
      </c>
      <c r="L10" s="45">
        <f t="shared" si="19"/>
        <v>0.11366120186501895</v>
      </c>
      <c r="M10" s="46">
        <f t="shared" si="28"/>
        <v>0.1738926931465203</v>
      </c>
      <c r="N10" s="12">
        <f t="shared" si="20"/>
        <v>0.214999690220845</v>
      </c>
      <c r="O10" s="12">
        <f t="shared" si="21"/>
        <v>256.4320199227904</v>
      </c>
      <c r="P10" s="47">
        <f t="shared" si="22"/>
        <v>0.23535871715105033</v>
      </c>
      <c r="Q10" s="48">
        <f t="shared" si="29"/>
        <v>10</v>
      </c>
      <c r="R10" s="49">
        <f t="shared" si="0"/>
        <v>46.92166666666667</v>
      </c>
      <c r="S10" s="49">
        <f t="shared" si="1"/>
        <v>37.97666666666667</v>
      </c>
      <c r="T10" s="49">
        <f t="shared" si="2"/>
        <v>6.300000000000182</v>
      </c>
      <c r="U10" s="49">
        <f t="shared" si="3"/>
        <v>38.70000000000027</v>
      </c>
      <c r="V10" s="49">
        <f t="shared" si="4"/>
        <v>46.86916666666667</v>
      </c>
      <c r="W10" s="49">
        <f t="shared" si="5"/>
        <v>37.65416666666667</v>
      </c>
      <c r="X10" s="49">
        <f t="shared" si="6"/>
        <v>1852.835226745659</v>
      </c>
      <c r="Y10" s="49">
        <f t="shared" si="7"/>
        <v>1270.7112217669778</v>
      </c>
      <c r="Z10" s="49">
        <f t="shared" si="8"/>
        <v>26.541229124165888</v>
      </c>
      <c r="AA10" s="50">
        <f t="shared" si="9"/>
        <v>0</v>
      </c>
      <c r="AB10" s="50">
        <f t="shared" si="10"/>
        <v>0</v>
      </c>
      <c r="AC10" s="50">
        <f t="shared" si="11"/>
        <v>256.64701961301125</v>
      </c>
      <c r="AD10" s="50">
        <f t="shared" si="12"/>
        <v>0</v>
      </c>
      <c r="AE10" s="50">
        <f t="shared" si="13"/>
        <v>0</v>
      </c>
      <c r="AF10" s="50">
        <f t="shared" si="14"/>
        <v>0</v>
      </c>
      <c r="AG10" s="50">
        <f t="shared" si="15"/>
        <v>0</v>
      </c>
      <c r="AH10" s="50">
        <f t="shared" si="16"/>
        <v>0</v>
      </c>
      <c r="AI10" s="51"/>
      <c r="AJ10" s="35">
        <f t="shared" si="23"/>
        <v>1</v>
      </c>
    </row>
    <row r="11" spans="1:36" s="36" customFormat="1" ht="12.75">
      <c r="A11" s="52">
        <v>6</v>
      </c>
      <c r="B11" s="41">
        <v>46</v>
      </c>
      <c r="C11" s="42">
        <v>49</v>
      </c>
      <c r="D11" s="43" t="str">
        <f t="shared" si="24"/>
        <v>N</v>
      </c>
      <c r="E11" s="41">
        <v>37</v>
      </c>
      <c r="F11" s="42">
        <v>19.9</v>
      </c>
      <c r="G11" s="43" t="str">
        <f t="shared" si="25"/>
        <v>e</v>
      </c>
      <c r="H11" s="12">
        <f t="shared" si="17"/>
        <v>232.02865039239248</v>
      </c>
      <c r="I11" s="44">
        <f t="shared" si="18"/>
        <v>30.393291208113723</v>
      </c>
      <c r="J11" s="44">
        <f t="shared" si="26"/>
        <v>69.01293480276942</v>
      </c>
      <c r="K11" s="44">
        <f t="shared" si="27"/>
        <v>1946.3024810213678</v>
      </c>
      <c r="L11" s="45">
        <f t="shared" si="19"/>
        <v>0.12663871336714053</v>
      </c>
      <c r="M11" s="46">
        <f t="shared" si="28"/>
        <v>0.2875538950115393</v>
      </c>
      <c r="N11" s="12">
        <f t="shared" si="20"/>
        <v>0.5710625153556411</v>
      </c>
      <c r="O11" s="12">
        <f t="shared" si="21"/>
        <v>231.45758787703684</v>
      </c>
      <c r="P11" s="47">
        <f t="shared" si="22"/>
        <v>0.2109180935735054</v>
      </c>
      <c r="Q11" s="48">
        <f t="shared" si="29"/>
        <v>10</v>
      </c>
      <c r="R11" s="49">
        <f t="shared" si="0"/>
        <v>46.81666666666667</v>
      </c>
      <c r="S11" s="49">
        <f t="shared" si="1"/>
        <v>37.33166666666666</v>
      </c>
      <c r="T11" s="49">
        <f t="shared" si="2"/>
        <v>18.699999999999818</v>
      </c>
      <c r="U11" s="49">
        <f t="shared" si="3"/>
        <v>34.79999999999973</v>
      </c>
      <c r="V11" s="49">
        <f t="shared" si="4"/>
        <v>46.660833333333336</v>
      </c>
      <c r="W11" s="49">
        <f t="shared" si="5"/>
        <v>37.041666666666664</v>
      </c>
      <c r="X11" s="49">
        <f t="shared" si="6"/>
        <v>1852.7674743904736</v>
      </c>
      <c r="Y11" s="49">
        <f t="shared" si="7"/>
        <v>1275.6194450485114</v>
      </c>
      <c r="Z11" s="49">
        <f t="shared" si="8"/>
        <v>23.959594121378803</v>
      </c>
      <c r="AA11" s="50">
        <f t="shared" si="9"/>
        <v>0</v>
      </c>
      <c r="AB11" s="50">
        <f t="shared" si="10"/>
        <v>0</v>
      </c>
      <c r="AC11" s="50">
        <f t="shared" si="11"/>
        <v>232.02865039239248</v>
      </c>
      <c r="AD11" s="50">
        <f t="shared" si="12"/>
        <v>0</v>
      </c>
      <c r="AE11" s="50">
        <f t="shared" si="13"/>
        <v>0</v>
      </c>
      <c r="AF11" s="50">
        <f t="shared" si="14"/>
        <v>0</v>
      </c>
      <c r="AG11" s="50">
        <f t="shared" si="15"/>
        <v>0</v>
      </c>
      <c r="AH11" s="50">
        <f t="shared" si="16"/>
        <v>0</v>
      </c>
      <c r="AI11" s="51"/>
      <c r="AJ11" s="35">
        <f t="shared" si="23"/>
        <v>1</v>
      </c>
    </row>
    <row r="12" spans="1:36" s="36" customFormat="1" ht="12.75">
      <c r="A12" s="52">
        <v>7</v>
      </c>
      <c r="B12" s="41">
        <v>46</v>
      </c>
      <c r="C12" s="42">
        <v>30.3</v>
      </c>
      <c r="D12" s="43" t="str">
        <f t="shared" si="24"/>
        <v>N</v>
      </c>
      <c r="E12" s="41">
        <v>36</v>
      </c>
      <c r="F12" s="42">
        <v>45.1</v>
      </c>
      <c r="G12" s="43" t="str">
        <f t="shared" si="25"/>
        <v>e</v>
      </c>
      <c r="H12" s="12">
        <f t="shared" si="17"/>
        <v>183.96756719736504</v>
      </c>
      <c r="I12" s="44">
        <f t="shared" si="18"/>
        <v>61.447265947471045</v>
      </c>
      <c r="J12" s="44">
        <f t="shared" si="26"/>
        <v>99.40622601088315</v>
      </c>
      <c r="K12" s="44">
        <f t="shared" si="27"/>
        <v>1884.8552150738967</v>
      </c>
      <c r="L12" s="45">
        <f t="shared" si="19"/>
        <v>0.25603027478112933</v>
      </c>
      <c r="M12" s="46">
        <f t="shared" si="28"/>
        <v>0.41419260837867977</v>
      </c>
      <c r="N12" s="12">
        <f t="shared" si="20"/>
        <v>0.915266721724455</v>
      </c>
      <c r="O12" s="12">
        <f t="shared" si="21"/>
        <v>183.05230047564058</v>
      </c>
      <c r="P12" s="47">
        <f t="shared" si="22"/>
        <v>0.03656284453580314</v>
      </c>
      <c r="Q12" s="48">
        <f t="shared" si="29"/>
        <v>10</v>
      </c>
      <c r="R12" s="49">
        <f t="shared" si="0"/>
        <v>46.505</v>
      </c>
      <c r="S12" s="49">
        <f t="shared" si="1"/>
        <v>36.751666666666665</v>
      </c>
      <c r="T12" s="49">
        <f t="shared" si="2"/>
        <v>61.30000000000018</v>
      </c>
      <c r="U12" s="49">
        <f t="shared" si="3"/>
        <v>6.099999999999909</v>
      </c>
      <c r="V12" s="49">
        <f t="shared" si="4"/>
        <v>45.99416666666667</v>
      </c>
      <c r="W12" s="49">
        <f t="shared" si="5"/>
        <v>36.700833333333335</v>
      </c>
      <c r="X12" s="49">
        <f t="shared" si="6"/>
        <v>1852.550520096472</v>
      </c>
      <c r="Y12" s="49">
        <f t="shared" si="7"/>
        <v>1291.2112668033776</v>
      </c>
      <c r="Z12" s="49">
        <f t="shared" si="8"/>
        <v>4.251645848281817</v>
      </c>
      <c r="AA12" s="50">
        <f t="shared" si="9"/>
        <v>0</v>
      </c>
      <c r="AB12" s="50">
        <f t="shared" si="10"/>
        <v>0</v>
      </c>
      <c r="AC12" s="50">
        <f t="shared" si="11"/>
        <v>183.96756719736504</v>
      </c>
      <c r="AD12" s="50">
        <f t="shared" si="12"/>
        <v>0</v>
      </c>
      <c r="AE12" s="50">
        <f t="shared" si="13"/>
        <v>0</v>
      </c>
      <c r="AF12" s="50">
        <f t="shared" si="14"/>
        <v>0</v>
      </c>
      <c r="AG12" s="50">
        <f t="shared" si="15"/>
        <v>0</v>
      </c>
      <c r="AH12" s="50">
        <f t="shared" si="16"/>
        <v>0</v>
      </c>
      <c r="AI12" s="51"/>
      <c r="AJ12" s="35">
        <f t="shared" si="23"/>
        <v>1</v>
      </c>
    </row>
    <row r="13" spans="1:36" s="36" customFormat="1" ht="12.75">
      <c r="A13" s="52">
        <v>8</v>
      </c>
      <c r="B13" s="41">
        <v>45</v>
      </c>
      <c r="C13" s="42">
        <v>29</v>
      </c>
      <c r="D13" s="43" t="str">
        <f t="shared" si="24"/>
        <v>N</v>
      </c>
      <c r="E13" s="41">
        <v>36</v>
      </c>
      <c r="F13" s="42">
        <v>39</v>
      </c>
      <c r="G13" s="43" t="str">
        <f t="shared" si="25"/>
        <v>e</v>
      </c>
      <c r="H13" s="12">
        <f t="shared" si="17"/>
        <v>158.09125985586266</v>
      </c>
      <c r="I13" s="44">
        <f t="shared" si="18"/>
        <v>3.7724487134698967</v>
      </c>
      <c r="J13" s="44">
        <f t="shared" si="26"/>
        <v>160.8534919583542</v>
      </c>
      <c r="K13" s="44">
        <f t="shared" si="27"/>
        <v>1881.0827663604268</v>
      </c>
      <c r="L13" s="45">
        <f t="shared" si="19"/>
        <v>0.015718536306124572</v>
      </c>
      <c r="M13" s="46">
        <f t="shared" si="28"/>
        <v>0.6702228831598092</v>
      </c>
      <c r="N13" s="12">
        <f t="shared" si="20"/>
        <v>0.8304259614063046</v>
      </c>
      <c r="O13" s="12">
        <f t="shared" si="21"/>
        <v>157.26083389445637</v>
      </c>
      <c r="P13" s="47">
        <f t="shared" si="22"/>
        <v>0.011878158897427746</v>
      </c>
      <c r="Q13" s="48">
        <f t="shared" si="29"/>
        <v>10</v>
      </c>
      <c r="R13" s="49">
        <f t="shared" si="0"/>
        <v>45.483333333333334</v>
      </c>
      <c r="S13" s="49">
        <f t="shared" si="1"/>
        <v>36.65</v>
      </c>
      <c r="T13" s="49">
        <f t="shared" si="2"/>
        <v>3.5</v>
      </c>
      <c r="U13" s="49">
        <f t="shared" si="3"/>
        <v>2</v>
      </c>
      <c r="V13" s="49">
        <f t="shared" si="4"/>
        <v>45.454166666666666</v>
      </c>
      <c r="W13" s="49">
        <f t="shared" si="5"/>
        <v>36.666666666666664</v>
      </c>
      <c r="X13" s="49">
        <f t="shared" si="6"/>
        <v>1852.3746841863783</v>
      </c>
      <c r="Y13" s="49">
        <f t="shared" si="7"/>
        <v>1303.7116778035984</v>
      </c>
      <c r="Z13" s="49">
        <f t="shared" si="8"/>
        <v>1.4076112019164524</v>
      </c>
      <c r="AA13" s="50">
        <f t="shared" si="9"/>
        <v>0</v>
      </c>
      <c r="AB13" s="50">
        <f t="shared" si="10"/>
        <v>158.09125985586266</v>
      </c>
      <c r="AC13" s="50">
        <f t="shared" si="11"/>
        <v>0</v>
      </c>
      <c r="AD13" s="50">
        <f t="shared" si="12"/>
        <v>0</v>
      </c>
      <c r="AE13" s="50">
        <f t="shared" si="13"/>
        <v>0</v>
      </c>
      <c r="AF13" s="50">
        <f t="shared" si="14"/>
        <v>0</v>
      </c>
      <c r="AG13" s="50">
        <f t="shared" si="15"/>
        <v>0</v>
      </c>
      <c r="AH13" s="50">
        <f t="shared" si="16"/>
        <v>0</v>
      </c>
      <c r="AI13" s="51"/>
      <c r="AJ13" s="35">
        <f t="shared" si="23"/>
        <v>1</v>
      </c>
    </row>
    <row r="14" spans="1:36" s="36" customFormat="1" ht="12.75">
      <c r="A14" s="52">
        <v>9</v>
      </c>
      <c r="B14" s="41">
        <v>45</v>
      </c>
      <c r="C14" s="42">
        <v>25.5</v>
      </c>
      <c r="D14" s="43" t="str">
        <f t="shared" si="24"/>
        <v>N</v>
      </c>
      <c r="E14" s="41">
        <v>36</v>
      </c>
      <c r="F14" s="42">
        <v>41</v>
      </c>
      <c r="G14" s="43" t="str">
        <f t="shared" si="25"/>
        <v>e</v>
      </c>
      <c r="H14" s="12">
        <f t="shared" si="17"/>
        <v>194.41190107250353</v>
      </c>
      <c r="I14" s="44">
        <f t="shared" si="18"/>
        <v>4.38808657189673</v>
      </c>
      <c r="J14" s="44">
        <f t="shared" si="26"/>
        <v>164.62594067182408</v>
      </c>
      <c r="K14" s="44">
        <f t="shared" si="27"/>
        <v>1876.69467978853</v>
      </c>
      <c r="L14" s="45">
        <f t="shared" si="19"/>
        <v>0.01828369404956971</v>
      </c>
      <c r="M14" s="46">
        <f t="shared" si="28"/>
        <v>0.6859414194659337</v>
      </c>
      <c r="N14" s="12">
        <f t="shared" si="20"/>
        <v>0.8754083726110232</v>
      </c>
      <c r="O14" s="12">
        <f t="shared" si="21"/>
        <v>193.5364926998925</v>
      </c>
      <c r="P14" s="47">
        <f t="shared" si="22"/>
        <v>0.009195354064626998</v>
      </c>
      <c r="Q14" s="48">
        <f t="shared" si="29"/>
        <v>10</v>
      </c>
      <c r="R14" s="49">
        <f t="shared" si="0"/>
        <v>45.425</v>
      </c>
      <c r="S14" s="49">
        <f t="shared" si="1"/>
        <v>36.68333333333333</v>
      </c>
      <c r="T14" s="49">
        <f t="shared" si="2"/>
        <v>4.25</v>
      </c>
      <c r="U14" s="49">
        <f t="shared" si="3"/>
        <v>1.550000000000182</v>
      </c>
      <c r="V14" s="49">
        <f t="shared" si="4"/>
        <v>45.389583333333334</v>
      </c>
      <c r="W14" s="49">
        <f t="shared" si="5"/>
        <v>36.67041666666667</v>
      </c>
      <c r="X14" s="49">
        <f t="shared" si="6"/>
        <v>1852.35365154475</v>
      </c>
      <c r="Y14" s="49">
        <f t="shared" si="7"/>
        <v>1305.198926173132</v>
      </c>
      <c r="Z14" s="49">
        <f t="shared" si="8"/>
        <v>1.0921555578123459</v>
      </c>
      <c r="AA14" s="50">
        <f t="shared" si="9"/>
        <v>0</v>
      </c>
      <c r="AB14" s="50">
        <f t="shared" si="10"/>
        <v>0</v>
      </c>
      <c r="AC14" s="50">
        <f t="shared" si="11"/>
        <v>194.41190107250353</v>
      </c>
      <c r="AD14" s="50">
        <f t="shared" si="12"/>
        <v>0</v>
      </c>
      <c r="AE14" s="50">
        <f t="shared" si="13"/>
        <v>0</v>
      </c>
      <c r="AF14" s="50">
        <f t="shared" si="14"/>
        <v>0</v>
      </c>
      <c r="AG14" s="50">
        <f t="shared" si="15"/>
        <v>0</v>
      </c>
      <c r="AH14" s="50">
        <f t="shared" si="16"/>
        <v>0</v>
      </c>
      <c r="AI14" s="51"/>
      <c r="AJ14" s="35">
        <f t="shared" si="23"/>
        <v>1</v>
      </c>
    </row>
    <row r="15" spans="1:36" s="36" customFormat="1" ht="12.75">
      <c r="A15" s="52">
        <v>10</v>
      </c>
      <c r="B15" s="41">
        <v>45</v>
      </c>
      <c r="C15" s="42">
        <v>21.25</v>
      </c>
      <c r="D15" s="43" t="str">
        <f t="shared" si="24"/>
        <v>N</v>
      </c>
      <c r="E15" s="41">
        <v>36</v>
      </c>
      <c r="F15" s="42">
        <v>39.45</v>
      </c>
      <c r="G15" s="43" t="str">
        <f t="shared" si="25"/>
        <v>e</v>
      </c>
      <c r="H15" s="12">
        <f t="shared" si="17"/>
        <v>246.8604059739333</v>
      </c>
      <c r="I15" s="44">
        <f t="shared" si="18"/>
        <v>7.939483587792404</v>
      </c>
      <c r="J15" s="44">
        <f t="shared" si="26"/>
        <v>169.01402724372082</v>
      </c>
      <c r="K15" s="44">
        <f t="shared" si="27"/>
        <v>1868.7551962007376</v>
      </c>
      <c r="L15" s="45">
        <f t="shared" si="19"/>
        <v>0.03308118161580168</v>
      </c>
      <c r="M15" s="46">
        <f t="shared" si="28"/>
        <v>0.7042251135155034</v>
      </c>
      <c r="N15" s="12">
        <f t="shared" si="20"/>
        <v>0.35898682078949895</v>
      </c>
      <c r="O15" s="12">
        <f t="shared" si="21"/>
        <v>246.5014191531438</v>
      </c>
      <c r="P15" s="47">
        <f t="shared" si="22"/>
        <v>0.061336271564500576</v>
      </c>
      <c r="Q15" s="48">
        <f t="shared" si="29"/>
        <v>10</v>
      </c>
      <c r="R15" s="49">
        <f t="shared" si="0"/>
        <v>45.354166666666664</v>
      </c>
      <c r="S15" s="49">
        <f t="shared" si="1"/>
        <v>36.6575</v>
      </c>
      <c r="T15" s="49">
        <f t="shared" si="2"/>
        <v>3.119999999999891</v>
      </c>
      <c r="U15" s="49">
        <f t="shared" si="3"/>
        <v>10.349999999999909</v>
      </c>
      <c r="V15" s="49">
        <f t="shared" si="4"/>
        <v>45.32816666666666</v>
      </c>
      <c r="W15" s="49">
        <f t="shared" si="5"/>
        <v>36.57125</v>
      </c>
      <c r="X15" s="49">
        <f t="shared" si="6"/>
        <v>1852.3336499504503</v>
      </c>
      <c r="Y15" s="49">
        <f t="shared" si="7"/>
        <v>1306.6117025032213</v>
      </c>
      <c r="Z15" s="49">
        <f t="shared" si="8"/>
        <v>7.300753361183052</v>
      </c>
      <c r="AA15" s="50">
        <f t="shared" si="9"/>
        <v>0</v>
      </c>
      <c r="AB15" s="50">
        <f t="shared" si="10"/>
        <v>0</v>
      </c>
      <c r="AC15" s="50">
        <f t="shared" si="11"/>
        <v>246.8604059739333</v>
      </c>
      <c r="AD15" s="50">
        <f t="shared" si="12"/>
        <v>0</v>
      </c>
      <c r="AE15" s="50">
        <f t="shared" si="13"/>
        <v>0</v>
      </c>
      <c r="AF15" s="50">
        <f t="shared" si="14"/>
        <v>0</v>
      </c>
      <c r="AG15" s="50">
        <f t="shared" si="15"/>
        <v>0</v>
      </c>
      <c r="AH15" s="50">
        <f t="shared" si="16"/>
        <v>0</v>
      </c>
      <c r="AI15" s="51"/>
      <c r="AJ15" s="35">
        <f t="shared" si="23"/>
        <v>1</v>
      </c>
    </row>
    <row r="16" spans="1:36" s="36" customFormat="1" ht="12.75">
      <c r="A16" s="52">
        <v>11</v>
      </c>
      <c r="B16" s="41">
        <v>45</v>
      </c>
      <c r="C16" s="42">
        <v>18.13</v>
      </c>
      <c r="D16" s="43" t="str">
        <f t="shared" si="24"/>
        <v>N</v>
      </c>
      <c r="E16" s="41">
        <v>36</v>
      </c>
      <c r="F16" s="42">
        <v>29.1</v>
      </c>
      <c r="G16" s="43" t="str">
        <f t="shared" si="25"/>
        <v>e</v>
      </c>
      <c r="H16" s="12">
        <f t="shared" si="17"/>
        <v>193.5745335384518</v>
      </c>
      <c r="I16" s="44">
        <f t="shared" si="18"/>
        <v>2.767303462650014</v>
      </c>
      <c r="J16" s="44">
        <f t="shared" si="26"/>
        <v>176.95351083151323</v>
      </c>
      <c r="K16" s="44">
        <f t="shared" si="27"/>
        <v>1865.9878927380876</v>
      </c>
      <c r="L16" s="45">
        <f t="shared" si="19"/>
        <v>0.011530431094375057</v>
      </c>
      <c r="M16" s="46">
        <f t="shared" si="28"/>
        <v>0.7373062951313051</v>
      </c>
      <c r="N16" s="12">
        <f t="shared" si="20"/>
        <v>0.8784060178433679</v>
      </c>
      <c r="O16" s="12">
        <f t="shared" si="21"/>
        <v>192.69612752060843</v>
      </c>
      <c r="P16" s="47">
        <f t="shared" si="22"/>
        <v>0.005447556357781217</v>
      </c>
      <c r="Q16" s="48">
        <f t="shared" si="29"/>
        <v>10</v>
      </c>
      <c r="R16" s="49">
        <f t="shared" si="0"/>
        <v>45.302166666666665</v>
      </c>
      <c r="S16" s="49">
        <f t="shared" si="1"/>
        <v>36.485</v>
      </c>
      <c r="T16" s="49">
        <f t="shared" si="2"/>
        <v>2.6900000000000546</v>
      </c>
      <c r="U16" s="49">
        <f t="shared" si="3"/>
        <v>0.919999999999618</v>
      </c>
      <c r="V16" s="49">
        <f t="shared" si="4"/>
        <v>45.27975</v>
      </c>
      <c r="W16" s="49">
        <f t="shared" si="5"/>
        <v>36.477333333333334</v>
      </c>
      <c r="X16" s="49">
        <f t="shared" si="6"/>
        <v>1852.3178819750788</v>
      </c>
      <c r="Y16" s="49">
        <f t="shared" si="7"/>
        <v>1307.7243725470892</v>
      </c>
      <c r="Z16" s="49">
        <f t="shared" si="8"/>
        <v>0.6495140140092915</v>
      </c>
      <c r="AA16" s="50">
        <f t="shared" si="9"/>
        <v>0</v>
      </c>
      <c r="AB16" s="50">
        <f t="shared" si="10"/>
        <v>0</v>
      </c>
      <c r="AC16" s="50">
        <f t="shared" si="11"/>
        <v>193.5745335384518</v>
      </c>
      <c r="AD16" s="50">
        <f t="shared" si="12"/>
        <v>0</v>
      </c>
      <c r="AE16" s="50">
        <f t="shared" si="13"/>
        <v>0</v>
      </c>
      <c r="AF16" s="50">
        <f t="shared" si="14"/>
        <v>0</v>
      </c>
      <c r="AG16" s="50">
        <f t="shared" si="15"/>
        <v>0</v>
      </c>
      <c r="AH16" s="50">
        <f t="shared" si="16"/>
        <v>0</v>
      </c>
      <c r="AI16" s="51"/>
      <c r="AJ16" s="35">
        <f t="shared" si="23"/>
        <v>1</v>
      </c>
    </row>
    <row r="17" spans="1:36" s="36" customFormat="1" ht="12.75">
      <c r="A17" s="52">
        <v>12</v>
      </c>
      <c r="B17" s="41">
        <v>45</v>
      </c>
      <c r="C17" s="42">
        <v>15.44</v>
      </c>
      <c r="D17" s="43" t="str">
        <f t="shared" si="24"/>
        <v>N</v>
      </c>
      <c r="E17" s="41">
        <v>36</v>
      </c>
      <c r="F17" s="42">
        <v>28.18</v>
      </c>
      <c r="G17" s="43" t="str">
        <f t="shared" si="25"/>
        <v>e</v>
      </c>
      <c r="H17" s="12">
        <f t="shared" si="17"/>
        <v>174.0494019965062</v>
      </c>
      <c r="I17" s="44">
        <f t="shared" si="18"/>
        <v>1.8399140956152904</v>
      </c>
      <c r="J17" s="44">
        <f t="shared" si="26"/>
        <v>179.72081429416323</v>
      </c>
      <c r="K17" s="44">
        <f t="shared" si="27"/>
        <v>1864.1479786424723</v>
      </c>
      <c r="L17" s="45">
        <f t="shared" si="19"/>
        <v>0.007666308731730377</v>
      </c>
      <c r="M17" s="46">
        <f t="shared" si="28"/>
        <v>0.7488367262256801</v>
      </c>
      <c r="N17" s="12">
        <f t="shared" si="20"/>
        <v>0.8940087311755862</v>
      </c>
      <c r="O17" s="12">
        <f t="shared" si="21"/>
        <v>173.15539326533062</v>
      </c>
      <c r="P17" s="47">
        <f t="shared" si="22"/>
        <v>0.0015976982110340072</v>
      </c>
      <c r="Q17" s="48">
        <f t="shared" si="29"/>
        <v>10</v>
      </c>
      <c r="R17" s="49">
        <f t="shared" si="0"/>
        <v>45.257333333333335</v>
      </c>
      <c r="S17" s="49">
        <f t="shared" si="1"/>
        <v>36.46966666666667</v>
      </c>
      <c r="T17" s="49">
        <f t="shared" si="2"/>
        <v>1.830000000000382</v>
      </c>
      <c r="U17" s="49">
        <f t="shared" si="3"/>
        <v>0.2699999999999818</v>
      </c>
      <c r="V17" s="49">
        <f t="shared" si="4"/>
        <v>45.24208333333333</v>
      </c>
      <c r="W17" s="49">
        <f t="shared" si="5"/>
        <v>36.47191666666667</v>
      </c>
      <c r="X17" s="49">
        <f t="shared" si="6"/>
        <v>1852.3056149511806</v>
      </c>
      <c r="Y17" s="49">
        <f t="shared" si="7"/>
        <v>1308.5893451805416</v>
      </c>
      <c r="Z17" s="49">
        <f t="shared" si="8"/>
        <v>0.19074558774040887</v>
      </c>
      <c r="AA17" s="50">
        <f t="shared" si="9"/>
        <v>0</v>
      </c>
      <c r="AB17" s="50">
        <f t="shared" si="10"/>
        <v>174.0494019965062</v>
      </c>
      <c r="AC17" s="50">
        <f t="shared" si="11"/>
        <v>0</v>
      </c>
      <c r="AD17" s="50">
        <f t="shared" si="12"/>
        <v>0</v>
      </c>
      <c r="AE17" s="50">
        <f t="shared" si="13"/>
        <v>0</v>
      </c>
      <c r="AF17" s="50">
        <f t="shared" si="14"/>
        <v>0</v>
      </c>
      <c r="AG17" s="50">
        <f t="shared" si="15"/>
        <v>0</v>
      </c>
      <c r="AH17" s="50">
        <f t="shared" si="16"/>
        <v>0</v>
      </c>
      <c r="AI17" s="51"/>
      <c r="AJ17" s="35">
        <f t="shared" si="23"/>
        <v>1</v>
      </c>
    </row>
    <row r="18" spans="1:36" s="36" customFormat="1" ht="12.75">
      <c r="A18" s="52">
        <v>13</v>
      </c>
      <c r="B18" s="41">
        <v>45</v>
      </c>
      <c r="C18" s="42">
        <v>13.61</v>
      </c>
      <c r="D18" s="43" t="str">
        <f t="shared" si="24"/>
        <v>N</v>
      </c>
      <c r="E18" s="41">
        <v>36</v>
      </c>
      <c r="F18" s="42">
        <v>28.45</v>
      </c>
      <c r="G18" s="43" t="str">
        <f t="shared" si="25"/>
        <v>e</v>
      </c>
      <c r="H18" s="12">
        <f t="shared" si="17"/>
        <v>199.88719112582072</v>
      </c>
      <c r="I18" s="44">
        <f t="shared" si="18"/>
        <v>1.3505405703804065</v>
      </c>
      <c r="J18" s="44">
        <f t="shared" si="26"/>
        <v>181.56072838977852</v>
      </c>
      <c r="K18" s="44">
        <f t="shared" si="27"/>
        <v>1862.7974380720918</v>
      </c>
      <c r="L18" s="45">
        <f t="shared" si="19"/>
        <v>0.005627252376585027</v>
      </c>
      <c r="M18" s="46">
        <f t="shared" si="28"/>
        <v>0.7565030349574104</v>
      </c>
      <c r="N18" s="12">
        <f t="shared" si="20"/>
        <v>0.8511749694501571</v>
      </c>
      <c r="O18" s="12">
        <f t="shared" si="21"/>
        <v>199.03601615637055</v>
      </c>
      <c r="P18" s="47">
        <f t="shared" si="22"/>
        <v>0.003844590498311382</v>
      </c>
      <c r="Q18" s="48">
        <f t="shared" si="29"/>
        <v>10</v>
      </c>
      <c r="R18" s="49">
        <f t="shared" si="0"/>
        <v>45.22683333333333</v>
      </c>
      <c r="S18" s="49">
        <f t="shared" si="1"/>
        <v>36.47416666666667</v>
      </c>
      <c r="T18" s="49">
        <f t="shared" si="2"/>
        <v>1.269999999999527</v>
      </c>
      <c r="U18" s="49">
        <f t="shared" si="3"/>
        <v>0.6500000000005457</v>
      </c>
      <c r="V18" s="49">
        <f t="shared" si="4"/>
        <v>45.21625</v>
      </c>
      <c r="W18" s="49">
        <f t="shared" si="5"/>
        <v>36.46875</v>
      </c>
      <c r="X18" s="49">
        <f t="shared" si="6"/>
        <v>1852.2972017250224</v>
      </c>
      <c r="Y18" s="49">
        <f t="shared" si="7"/>
        <v>1309.1822494734233</v>
      </c>
      <c r="Z18" s="49">
        <f t="shared" si="8"/>
        <v>0.4594124859476885</v>
      </c>
      <c r="AA18" s="50">
        <f t="shared" si="9"/>
        <v>0</v>
      </c>
      <c r="AB18" s="50">
        <f t="shared" si="10"/>
        <v>0</v>
      </c>
      <c r="AC18" s="50">
        <f t="shared" si="11"/>
        <v>199.88719112582072</v>
      </c>
      <c r="AD18" s="50">
        <f t="shared" si="12"/>
        <v>0</v>
      </c>
      <c r="AE18" s="50">
        <f t="shared" si="13"/>
        <v>0</v>
      </c>
      <c r="AF18" s="50">
        <f t="shared" si="14"/>
        <v>0</v>
      </c>
      <c r="AG18" s="50">
        <f t="shared" si="15"/>
        <v>0</v>
      </c>
      <c r="AH18" s="50">
        <f t="shared" si="16"/>
        <v>0</v>
      </c>
      <c r="AI18" s="51"/>
      <c r="AJ18" s="35">
        <f t="shared" si="23"/>
        <v>1</v>
      </c>
    </row>
    <row r="19" spans="1:36" s="36" customFormat="1" ht="12.75">
      <c r="A19" s="52">
        <v>14</v>
      </c>
      <c r="B19" s="41">
        <v>45</v>
      </c>
      <c r="C19" s="42">
        <v>12.34</v>
      </c>
      <c r="D19" s="43" t="str">
        <f t="shared" si="24"/>
        <v>N</v>
      </c>
      <c r="E19" s="41">
        <v>36</v>
      </c>
      <c r="F19" s="42">
        <v>27.8</v>
      </c>
      <c r="G19" s="43" t="str">
        <f t="shared" si="25"/>
        <v>e</v>
      </c>
      <c r="H19" s="12">
        <f t="shared" si="17"/>
        <v>176.4027436662802</v>
      </c>
      <c r="I19" s="44">
        <f t="shared" si="18"/>
        <v>3.1562185899513695</v>
      </c>
      <c r="J19" s="44">
        <f t="shared" si="26"/>
        <v>182.91126896015894</v>
      </c>
      <c r="K19" s="44">
        <f t="shared" si="27"/>
        <v>1859.6412194821405</v>
      </c>
      <c r="L19" s="45">
        <f t="shared" si="19"/>
        <v>0.01315091079146404</v>
      </c>
      <c r="M19" s="46">
        <f t="shared" si="28"/>
        <v>0.7621302873339955</v>
      </c>
      <c r="N19" s="12">
        <f t="shared" si="20"/>
        <v>0.8976574469656331</v>
      </c>
      <c r="O19" s="12">
        <f t="shared" si="21"/>
        <v>175.50508621931456</v>
      </c>
      <c r="P19" s="47">
        <f t="shared" si="22"/>
        <v>0.0016550742905029245</v>
      </c>
      <c r="Q19" s="48">
        <f t="shared" si="29"/>
        <v>10</v>
      </c>
      <c r="R19" s="49">
        <f t="shared" si="0"/>
        <v>45.205666666666666</v>
      </c>
      <c r="S19" s="49">
        <f t="shared" si="1"/>
        <v>36.46333333333333</v>
      </c>
      <c r="T19" s="49">
        <f t="shared" si="2"/>
        <v>3.1500000000005457</v>
      </c>
      <c r="U19" s="49">
        <f t="shared" si="3"/>
        <v>0.28000000000065484</v>
      </c>
      <c r="V19" s="49">
        <f t="shared" si="4"/>
        <v>45.17941666666667</v>
      </c>
      <c r="W19" s="49">
        <f t="shared" si="5"/>
        <v>36.465666666666664</v>
      </c>
      <c r="X19" s="49">
        <f t="shared" si="6"/>
        <v>1852.2852061056678</v>
      </c>
      <c r="Y19" s="49">
        <f t="shared" si="7"/>
        <v>1310.0271528290143</v>
      </c>
      <c r="Z19" s="49">
        <f t="shared" si="8"/>
        <v>0.1980297643062083</v>
      </c>
      <c r="AA19" s="50">
        <f t="shared" si="9"/>
        <v>0</v>
      </c>
      <c r="AB19" s="50">
        <f t="shared" si="10"/>
        <v>176.4027436662802</v>
      </c>
      <c r="AC19" s="50">
        <f t="shared" si="11"/>
        <v>0</v>
      </c>
      <c r="AD19" s="50">
        <f t="shared" si="12"/>
        <v>0</v>
      </c>
      <c r="AE19" s="50">
        <f t="shared" si="13"/>
        <v>0</v>
      </c>
      <c r="AF19" s="50">
        <f t="shared" si="14"/>
        <v>0</v>
      </c>
      <c r="AG19" s="50">
        <f t="shared" si="15"/>
        <v>0</v>
      </c>
      <c r="AH19" s="50">
        <f t="shared" si="16"/>
        <v>0</v>
      </c>
      <c r="AI19" s="51"/>
      <c r="AJ19" s="35">
        <f t="shared" si="23"/>
        <v>1</v>
      </c>
    </row>
    <row r="20" spans="1:36" s="36" customFormat="1" ht="12.75">
      <c r="A20" s="52">
        <v>15</v>
      </c>
      <c r="B20" s="41">
        <v>45</v>
      </c>
      <c r="C20" s="42">
        <v>9.19</v>
      </c>
      <c r="D20" s="43" t="str">
        <f t="shared" si="24"/>
        <v>N</v>
      </c>
      <c r="E20" s="41">
        <v>36</v>
      </c>
      <c r="F20" s="42">
        <v>28.08</v>
      </c>
      <c r="G20" s="43" t="str">
        <f t="shared" si="25"/>
        <v>e</v>
      </c>
      <c r="H20" s="12">
        <f t="shared" si="17"/>
        <v>153.00580011619797</v>
      </c>
      <c r="I20" s="44">
        <f t="shared" si="18"/>
        <v>2.6822213731550995</v>
      </c>
      <c r="J20" s="44">
        <f t="shared" si="26"/>
        <v>186.06748755011031</v>
      </c>
      <c r="K20" s="44">
        <f t="shared" si="27"/>
        <v>1856.9589981089855</v>
      </c>
      <c r="L20" s="45">
        <f t="shared" si="19"/>
        <v>0.011175922388146247</v>
      </c>
      <c r="M20" s="46">
        <f t="shared" si="28"/>
        <v>0.7752811981254595</v>
      </c>
      <c r="N20" s="12">
        <f t="shared" si="20"/>
        <v>0.7965478221974167</v>
      </c>
      <c r="O20" s="12">
        <f t="shared" si="21"/>
        <v>152.20925229400055</v>
      </c>
      <c r="P20" s="47">
        <f t="shared" si="22"/>
        <v>0.010158740700696008</v>
      </c>
      <c r="Q20" s="48">
        <f t="shared" si="29"/>
        <v>10</v>
      </c>
      <c r="R20" s="49">
        <f t="shared" si="0"/>
        <v>45.153166666666664</v>
      </c>
      <c r="S20" s="49">
        <f t="shared" si="1"/>
        <v>36.468</v>
      </c>
      <c r="T20" s="49">
        <f t="shared" si="2"/>
        <v>2.389999999999418</v>
      </c>
      <c r="U20" s="49">
        <f t="shared" si="3"/>
        <v>1.7199999999998</v>
      </c>
      <c r="V20" s="49">
        <f t="shared" si="4"/>
        <v>45.133250000000004</v>
      </c>
      <c r="W20" s="49">
        <f t="shared" si="5"/>
        <v>36.48233333333334</v>
      </c>
      <c r="X20" s="49">
        <f t="shared" si="6"/>
        <v>1852.27017092116</v>
      </c>
      <c r="Y20" s="49">
        <f t="shared" si="7"/>
        <v>1311.0853795684184</v>
      </c>
      <c r="Z20" s="49">
        <f t="shared" si="8"/>
        <v>1.2174610854613834</v>
      </c>
      <c r="AA20" s="50">
        <f t="shared" si="9"/>
        <v>0</v>
      </c>
      <c r="AB20" s="50">
        <f t="shared" si="10"/>
        <v>153.00580011619797</v>
      </c>
      <c r="AC20" s="50">
        <f t="shared" si="11"/>
        <v>0</v>
      </c>
      <c r="AD20" s="50">
        <f t="shared" si="12"/>
        <v>0</v>
      </c>
      <c r="AE20" s="50">
        <f t="shared" si="13"/>
        <v>0</v>
      </c>
      <c r="AF20" s="50">
        <f t="shared" si="14"/>
        <v>0</v>
      </c>
      <c r="AG20" s="50">
        <f t="shared" si="15"/>
        <v>0</v>
      </c>
      <c r="AH20" s="50">
        <f t="shared" si="16"/>
        <v>0</v>
      </c>
      <c r="AI20" s="51"/>
      <c r="AJ20" s="35">
        <f t="shared" si="23"/>
        <v>1</v>
      </c>
    </row>
    <row r="21" spans="1:36" s="36" customFormat="1" ht="12.75">
      <c r="A21" s="52">
        <v>16</v>
      </c>
      <c r="B21" s="41">
        <v>45</v>
      </c>
      <c r="C21" s="42">
        <v>6.8</v>
      </c>
      <c r="D21" s="43" t="str">
        <f t="shared" si="24"/>
        <v>N</v>
      </c>
      <c r="E21" s="41">
        <v>36</v>
      </c>
      <c r="F21" s="42">
        <v>29.8</v>
      </c>
      <c r="G21" s="43" t="str">
        <f t="shared" si="25"/>
        <v>e</v>
      </c>
      <c r="H21" s="12">
        <f t="shared" si="17"/>
        <v>184.29825651045786</v>
      </c>
      <c r="I21" s="44">
        <f t="shared" si="18"/>
        <v>17.047948811269332</v>
      </c>
      <c r="J21" s="44">
        <f t="shared" si="26"/>
        <v>188.74970892326542</v>
      </c>
      <c r="K21" s="44">
        <f t="shared" si="27"/>
        <v>1839.911049297716</v>
      </c>
      <c r="L21" s="45">
        <f t="shared" si="19"/>
        <v>0.07103312004695556</v>
      </c>
      <c r="M21" s="46">
        <f t="shared" si="28"/>
        <v>0.7864571205136057</v>
      </c>
      <c r="N21" s="12">
        <f t="shared" si="20"/>
        <v>0.8988426668686842</v>
      </c>
      <c r="O21" s="12">
        <f t="shared" si="21"/>
        <v>183.39941384358917</v>
      </c>
      <c r="P21" s="47">
        <f t="shared" si="22"/>
        <v>0.010601355351007343</v>
      </c>
      <c r="Q21" s="48">
        <f t="shared" si="29"/>
        <v>10</v>
      </c>
      <c r="R21" s="49">
        <f t="shared" si="0"/>
        <v>45.11333333333334</v>
      </c>
      <c r="S21" s="49">
        <f t="shared" si="1"/>
        <v>36.49666666666667</v>
      </c>
      <c r="T21" s="49">
        <f t="shared" si="2"/>
        <v>17.000000000000455</v>
      </c>
      <c r="U21" s="49">
        <f t="shared" si="3"/>
        <v>1.800000000000182</v>
      </c>
      <c r="V21" s="49">
        <f t="shared" si="4"/>
        <v>44.971666666666664</v>
      </c>
      <c r="W21" s="49">
        <f t="shared" si="5"/>
        <v>36.48166666666667</v>
      </c>
      <c r="X21" s="49">
        <f t="shared" si="6"/>
        <v>1852.2175487459167</v>
      </c>
      <c r="Y21" s="49">
        <f t="shared" si="7"/>
        <v>1314.7824201601438</v>
      </c>
      <c r="Z21" s="49">
        <f t="shared" si="8"/>
        <v>1.2777161937002814</v>
      </c>
      <c r="AA21" s="50">
        <f t="shared" si="9"/>
        <v>0</v>
      </c>
      <c r="AB21" s="50">
        <f t="shared" si="10"/>
        <v>0</v>
      </c>
      <c r="AC21" s="50">
        <f t="shared" si="11"/>
        <v>184.29825651045786</v>
      </c>
      <c r="AD21" s="50">
        <f t="shared" si="12"/>
        <v>0</v>
      </c>
      <c r="AE21" s="50">
        <f t="shared" si="13"/>
        <v>0</v>
      </c>
      <c r="AF21" s="50">
        <f t="shared" si="14"/>
        <v>0</v>
      </c>
      <c r="AG21" s="50">
        <f t="shared" si="15"/>
        <v>0</v>
      </c>
      <c r="AH21" s="50">
        <f t="shared" si="16"/>
        <v>0</v>
      </c>
      <c r="AI21" s="51"/>
      <c r="AJ21" s="35">
        <f t="shared" si="23"/>
        <v>1</v>
      </c>
    </row>
    <row r="22" spans="1:36" s="36" customFormat="1" ht="12.75">
      <c r="A22" s="52">
        <v>17</v>
      </c>
      <c r="B22" s="41">
        <v>44</v>
      </c>
      <c r="C22" s="42">
        <v>49.8</v>
      </c>
      <c r="D22" s="43" t="str">
        <f t="shared" si="24"/>
        <v>N</v>
      </c>
      <c r="E22" s="41">
        <v>36</v>
      </c>
      <c r="F22" s="42">
        <v>28</v>
      </c>
      <c r="G22" s="43" t="str">
        <f t="shared" si="25"/>
        <v>e</v>
      </c>
      <c r="H22" s="12">
        <f t="shared" si="17"/>
        <v>237.88780186203</v>
      </c>
      <c r="I22" s="44">
        <f t="shared" si="18"/>
        <v>24.83168455154672</v>
      </c>
      <c r="J22" s="44">
        <f t="shared" si="26"/>
        <v>205.79765773453474</v>
      </c>
      <c r="K22" s="44">
        <f t="shared" si="27"/>
        <v>1815.0793647461694</v>
      </c>
      <c r="L22" s="45">
        <f t="shared" si="19"/>
        <v>0.10346535229811132</v>
      </c>
      <c r="M22" s="46">
        <f t="shared" si="28"/>
        <v>0.8574902405605613</v>
      </c>
      <c r="N22" s="12">
        <f t="shared" si="20"/>
        <v>0.4766868858753369</v>
      </c>
      <c r="O22" s="12">
        <f t="shared" si="21"/>
        <v>237.41111497615466</v>
      </c>
      <c r="P22" s="47">
        <f t="shared" si="22"/>
        <v>0.1729788490446919</v>
      </c>
      <c r="Q22" s="48">
        <f t="shared" si="29"/>
        <v>10</v>
      </c>
      <c r="R22" s="49">
        <f t="shared" si="0"/>
        <v>44.83</v>
      </c>
      <c r="S22" s="49">
        <f t="shared" si="1"/>
        <v>36.46666666666667</v>
      </c>
      <c r="T22" s="49">
        <f t="shared" si="2"/>
        <v>13.199999999999818</v>
      </c>
      <c r="U22" s="49">
        <f t="shared" si="3"/>
        <v>29.5</v>
      </c>
      <c r="V22" s="49">
        <f t="shared" si="4"/>
        <v>44.72</v>
      </c>
      <c r="W22" s="49">
        <f t="shared" si="5"/>
        <v>36.22083333333333</v>
      </c>
      <c r="X22" s="49">
        <f t="shared" si="6"/>
        <v>1852.13559567088</v>
      </c>
      <c r="Y22" s="49">
        <f t="shared" si="7"/>
        <v>1320.5195991328414</v>
      </c>
      <c r="Z22" s="49">
        <f t="shared" si="8"/>
        <v>21.03265455589305</v>
      </c>
      <c r="AA22" s="50">
        <f t="shared" si="9"/>
        <v>0</v>
      </c>
      <c r="AB22" s="50">
        <f t="shared" si="10"/>
        <v>0</v>
      </c>
      <c r="AC22" s="50">
        <f t="shared" si="11"/>
        <v>237.88780186203</v>
      </c>
      <c r="AD22" s="50">
        <f t="shared" si="12"/>
        <v>0</v>
      </c>
      <c r="AE22" s="50">
        <f t="shared" si="13"/>
        <v>0</v>
      </c>
      <c r="AF22" s="50">
        <f t="shared" si="14"/>
        <v>0</v>
      </c>
      <c r="AG22" s="50">
        <f t="shared" si="15"/>
        <v>0</v>
      </c>
      <c r="AH22" s="50">
        <f t="shared" si="16"/>
        <v>0</v>
      </c>
      <c r="AI22" s="51"/>
      <c r="AJ22" s="35">
        <f t="shared" si="23"/>
        <v>1</v>
      </c>
    </row>
    <row r="23" spans="1:36" s="36" customFormat="1" ht="12.75">
      <c r="A23" s="52">
        <v>18</v>
      </c>
      <c r="B23" s="41">
        <v>44</v>
      </c>
      <c r="C23" s="42">
        <v>36.6</v>
      </c>
      <c r="D23" s="43" t="str">
        <f t="shared" si="24"/>
        <v>N</v>
      </c>
      <c r="E23" s="41">
        <v>35</v>
      </c>
      <c r="F23" s="42">
        <v>58.5</v>
      </c>
      <c r="G23" s="43" t="str">
        <f t="shared" si="25"/>
        <v>e</v>
      </c>
      <c r="H23" s="12">
        <f t="shared" si="17"/>
        <v>258.8997253202166</v>
      </c>
      <c r="I23" s="44">
        <f t="shared" si="18"/>
        <v>28.048061988427918</v>
      </c>
      <c r="J23" s="44">
        <f t="shared" si="26"/>
        <v>230.62934228608145</v>
      </c>
      <c r="K23" s="44">
        <f t="shared" si="27"/>
        <v>1787.0313027577415</v>
      </c>
      <c r="L23" s="45">
        <f t="shared" si="19"/>
        <v>0.11686692495178298</v>
      </c>
      <c r="M23" s="46">
        <f t="shared" si="28"/>
        <v>0.9609555928586726</v>
      </c>
      <c r="N23" s="12">
        <f t="shared" si="20"/>
        <v>0.17300954318256878</v>
      </c>
      <c r="O23" s="12">
        <f t="shared" si="21"/>
        <v>258.72671577703403</v>
      </c>
      <c r="P23" s="47">
        <f t="shared" si="22"/>
        <v>0.2251345153928365</v>
      </c>
      <c r="Q23" s="48">
        <f t="shared" si="29"/>
        <v>10</v>
      </c>
      <c r="R23" s="49">
        <f t="shared" si="0"/>
        <v>44.61</v>
      </c>
      <c r="S23" s="49">
        <f t="shared" si="1"/>
        <v>35.975</v>
      </c>
      <c r="T23" s="49">
        <f t="shared" si="2"/>
        <v>5.399999999999636</v>
      </c>
      <c r="U23" s="49">
        <f t="shared" si="3"/>
        <v>38.5</v>
      </c>
      <c r="V23" s="49">
        <f t="shared" si="4"/>
        <v>44.565</v>
      </c>
      <c r="W23" s="49">
        <f t="shared" si="5"/>
        <v>35.65416666666667</v>
      </c>
      <c r="X23" s="49">
        <f t="shared" si="6"/>
        <v>1852.0851273659605</v>
      </c>
      <c r="Y23" s="49">
        <f t="shared" si="7"/>
        <v>1324.0403396457857</v>
      </c>
      <c r="Z23" s="49">
        <f t="shared" si="8"/>
        <v>27.523331580800658</v>
      </c>
      <c r="AA23" s="50">
        <f t="shared" si="9"/>
        <v>0</v>
      </c>
      <c r="AB23" s="50">
        <f t="shared" si="10"/>
        <v>0</v>
      </c>
      <c r="AC23" s="50">
        <f t="shared" si="11"/>
        <v>258.8997253202166</v>
      </c>
      <c r="AD23" s="50">
        <f t="shared" si="12"/>
        <v>0</v>
      </c>
      <c r="AE23" s="50">
        <f t="shared" si="13"/>
        <v>0</v>
      </c>
      <c r="AF23" s="50">
        <f t="shared" si="14"/>
        <v>0</v>
      </c>
      <c r="AG23" s="50">
        <f t="shared" si="15"/>
        <v>0</v>
      </c>
      <c r="AH23" s="50">
        <f t="shared" si="16"/>
        <v>0</v>
      </c>
      <c r="AI23" s="51"/>
      <c r="AJ23" s="35">
        <f t="shared" si="23"/>
        <v>1</v>
      </c>
    </row>
    <row r="24" spans="1:36" s="36" customFormat="1" ht="12.75">
      <c r="A24" s="52">
        <v>19</v>
      </c>
      <c r="B24" s="41">
        <v>44</v>
      </c>
      <c r="C24" s="42">
        <v>31.2</v>
      </c>
      <c r="D24" s="43" t="str">
        <f t="shared" si="24"/>
        <v>N</v>
      </c>
      <c r="E24" s="41">
        <v>35</v>
      </c>
      <c r="F24" s="42">
        <v>20</v>
      </c>
      <c r="G24" s="43" t="str">
        <f t="shared" si="25"/>
        <v>e</v>
      </c>
      <c r="H24" s="12">
        <f t="shared" si="17"/>
        <v>259.9308264894329</v>
      </c>
      <c r="I24" s="44">
        <f t="shared" si="18"/>
        <v>57.1961264592977</v>
      </c>
      <c r="J24" s="44">
        <f t="shared" si="26"/>
        <v>258.6774042745094</v>
      </c>
      <c r="K24" s="44">
        <f t="shared" si="27"/>
        <v>1729.835176298444</v>
      </c>
      <c r="L24" s="45">
        <f t="shared" si="19"/>
        <v>0.23831719358040707</v>
      </c>
      <c r="M24" s="46">
        <f t="shared" si="28"/>
        <v>1.0778225178104557</v>
      </c>
      <c r="N24" s="12">
        <f t="shared" si="20"/>
        <v>0.15712129769069855</v>
      </c>
      <c r="O24" s="12">
        <f t="shared" si="21"/>
        <v>259.7737051917422</v>
      </c>
      <c r="P24" s="47">
        <f t="shared" si="22"/>
        <v>0.45857887962153043</v>
      </c>
      <c r="Q24" s="48">
        <f t="shared" si="29"/>
        <v>10</v>
      </c>
      <c r="R24" s="49">
        <f t="shared" si="0"/>
        <v>44.52</v>
      </c>
      <c r="S24" s="49">
        <f t="shared" si="1"/>
        <v>35.333333333333336</v>
      </c>
      <c r="T24" s="49">
        <f t="shared" si="2"/>
        <v>10.000000000000455</v>
      </c>
      <c r="U24" s="49">
        <f t="shared" si="3"/>
        <v>78.59999999999991</v>
      </c>
      <c r="V24" s="49">
        <f t="shared" si="4"/>
        <v>44.43666666666667</v>
      </c>
      <c r="W24" s="49">
        <f t="shared" si="5"/>
        <v>34.678333333333335</v>
      </c>
      <c r="X24" s="49">
        <f t="shared" si="6"/>
        <v>1852.0433465880017</v>
      </c>
      <c r="Y24" s="49">
        <f t="shared" si="7"/>
        <v>1326.9479822722042</v>
      </c>
      <c r="Z24" s="49">
        <f t="shared" si="8"/>
        <v>56.315156769274516</v>
      </c>
      <c r="AA24" s="50">
        <f t="shared" si="9"/>
        <v>0</v>
      </c>
      <c r="AB24" s="50">
        <f t="shared" si="10"/>
        <v>0</v>
      </c>
      <c r="AC24" s="50">
        <f t="shared" si="11"/>
        <v>259.9308264894329</v>
      </c>
      <c r="AD24" s="50">
        <f t="shared" si="12"/>
        <v>0</v>
      </c>
      <c r="AE24" s="50">
        <f t="shared" si="13"/>
        <v>0</v>
      </c>
      <c r="AF24" s="50">
        <f t="shared" si="14"/>
        <v>0</v>
      </c>
      <c r="AG24" s="50">
        <f t="shared" si="15"/>
        <v>0</v>
      </c>
      <c r="AH24" s="50">
        <f t="shared" si="16"/>
        <v>0</v>
      </c>
      <c r="AI24" s="51"/>
      <c r="AJ24" s="35">
        <f t="shared" si="23"/>
        <v>1</v>
      </c>
    </row>
    <row r="25" spans="1:36" s="36" customFormat="1" ht="12.75">
      <c r="A25" s="52">
        <v>20</v>
      </c>
      <c r="B25" s="41">
        <v>44</v>
      </c>
      <c r="C25" s="42">
        <v>21.2</v>
      </c>
      <c r="D25" s="43" t="str">
        <f t="shared" si="24"/>
        <v>N</v>
      </c>
      <c r="E25" s="41">
        <v>34</v>
      </c>
      <c r="F25" s="42">
        <v>1.4</v>
      </c>
      <c r="G25" s="43" t="str">
        <f t="shared" si="25"/>
        <v>e</v>
      </c>
      <c r="H25" s="12">
        <f t="shared" si="17"/>
        <v>270</v>
      </c>
      <c r="I25" s="44">
        <f t="shared" si="18"/>
        <v>21.740427313692887</v>
      </c>
      <c r="J25" s="44">
        <f t="shared" si="26"/>
        <v>315.8735307338071</v>
      </c>
      <c r="K25" s="44">
        <f t="shared" si="27"/>
        <v>1708.094748984751</v>
      </c>
      <c r="L25" s="45">
        <f t="shared" si="19"/>
        <v>0.0905851138070537</v>
      </c>
      <c r="M25" s="46">
        <f t="shared" si="28"/>
        <v>1.3161397113908628</v>
      </c>
      <c r="N25" s="12">
        <f t="shared" si="20"/>
        <v>2.3318060491663675E-14</v>
      </c>
      <c r="O25" s="12">
        <f t="shared" si="21"/>
        <v>270</v>
      </c>
      <c r="P25" s="47">
        <f t="shared" si="22"/>
        <v>0.17651799790077458</v>
      </c>
      <c r="Q25" s="48">
        <f t="shared" si="29"/>
        <v>10</v>
      </c>
      <c r="R25" s="49">
        <f t="shared" si="0"/>
        <v>44.35333333333333</v>
      </c>
      <c r="S25" s="49">
        <f t="shared" si="1"/>
        <v>34.02333333333333</v>
      </c>
      <c r="T25" s="49">
        <f t="shared" si="2"/>
        <v>0</v>
      </c>
      <c r="U25" s="49">
        <f t="shared" si="3"/>
        <v>30.300000000000182</v>
      </c>
      <c r="V25" s="49">
        <f t="shared" si="4"/>
        <v>44.35333333333333</v>
      </c>
      <c r="W25" s="49">
        <f t="shared" si="5"/>
        <v>33.77083333333333</v>
      </c>
      <c r="X25" s="49">
        <f t="shared" si="6"/>
        <v>1852.0162189723874</v>
      </c>
      <c r="Y25" s="49">
        <f t="shared" si="7"/>
        <v>1328.8324749950254</v>
      </c>
      <c r="Z25" s="49">
        <f t="shared" si="8"/>
        <v>21.740427313692887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  <c r="AE25" s="50">
        <f t="shared" si="13"/>
        <v>0</v>
      </c>
      <c r="AF25" s="50">
        <f t="shared" si="14"/>
        <v>0</v>
      </c>
      <c r="AG25" s="50">
        <f t="shared" si="15"/>
        <v>0</v>
      </c>
      <c r="AH25" s="50">
        <f t="shared" si="16"/>
        <v>270</v>
      </c>
      <c r="AI25" s="51"/>
      <c r="AJ25" s="35">
        <f t="shared" si="23"/>
        <v>1</v>
      </c>
    </row>
    <row r="26" spans="1:36" s="36" customFormat="1" ht="12.75">
      <c r="A26" s="52">
        <v>21</v>
      </c>
      <c r="B26" s="41">
        <v>44</v>
      </c>
      <c r="C26" s="42">
        <v>21.2</v>
      </c>
      <c r="D26" s="43" t="str">
        <f t="shared" si="24"/>
        <v>N</v>
      </c>
      <c r="E26" s="41">
        <v>33</v>
      </c>
      <c r="F26" s="42">
        <v>31.1</v>
      </c>
      <c r="G26" s="43" t="str">
        <f t="shared" si="25"/>
        <v>e</v>
      </c>
      <c r="H26" s="12">
        <f t="shared" si="17"/>
        <v>316.76041029938085</v>
      </c>
      <c r="I26" s="44">
        <f t="shared" si="18"/>
        <v>102.67737409512787</v>
      </c>
      <c r="J26" s="44">
        <f t="shared" si="26"/>
        <v>337.6139580475</v>
      </c>
      <c r="K26" s="44">
        <f t="shared" si="27"/>
        <v>1605.4173748896233</v>
      </c>
      <c r="L26" s="45">
        <f t="shared" si="19"/>
        <v>0.4278223920630328</v>
      </c>
      <c r="M26" s="46">
        <f t="shared" si="28"/>
        <v>1.4067248251979165</v>
      </c>
      <c r="N26" s="12">
        <f t="shared" si="20"/>
        <v>-0.6516176489081226</v>
      </c>
      <c r="O26" s="12">
        <f t="shared" si="21"/>
        <v>317.412027948289</v>
      </c>
      <c r="P26" s="47">
        <f t="shared" si="22"/>
        <v>0.5837144909187061</v>
      </c>
      <c r="Q26" s="48">
        <f t="shared" si="29"/>
        <v>10</v>
      </c>
      <c r="R26" s="49">
        <f t="shared" si="0"/>
        <v>44.35333333333333</v>
      </c>
      <c r="S26" s="49">
        <f t="shared" si="1"/>
        <v>33.51833333333333</v>
      </c>
      <c r="T26" s="49">
        <f t="shared" si="2"/>
        <v>74.80000000000018</v>
      </c>
      <c r="U26" s="49">
        <f t="shared" si="3"/>
        <v>99.09999999999991</v>
      </c>
      <c r="V26" s="49">
        <f t="shared" si="4"/>
        <v>44.97666666666667</v>
      </c>
      <c r="W26" s="49">
        <f t="shared" si="5"/>
        <v>32.692499999999995</v>
      </c>
      <c r="X26" s="49">
        <f t="shared" si="6"/>
        <v>1852.2191770420843</v>
      </c>
      <c r="Y26" s="49">
        <f t="shared" si="7"/>
        <v>1314.668177407735</v>
      </c>
      <c r="Z26" s="49">
        <f t="shared" si="8"/>
        <v>70.33920067125308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316.76041029938085</v>
      </c>
      <c r="AE26" s="50">
        <f t="shared" si="13"/>
        <v>0</v>
      </c>
      <c r="AF26" s="50">
        <f t="shared" si="14"/>
        <v>0</v>
      </c>
      <c r="AG26" s="50">
        <f t="shared" si="15"/>
        <v>0</v>
      </c>
      <c r="AH26" s="50">
        <f t="shared" si="16"/>
        <v>0</v>
      </c>
      <c r="AI26" s="51"/>
      <c r="AJ26" s="35">
        <f t="shared" si="23"/>
        <v>1</v>
      </c>
    </row>
    <row r="27" spans="1:36" s="36" customFormat="1" ht="12.75">
      <c r="A27" s="52">
        <v>22</v>
      </c>
      <c r="B27" s="41">
        <v>45</v>
      </c>
      <c r="C27" s="42">
        <v>36</v>
      </c>
      <c r="D27" s="43" t="str">
        <f t="shared" si="24"/>
        <v>N</v>
      </c>
      <c r="E27" s="41">
        <v>31</v>
      </c>
      <c r="F27" s="42">
        <v>52</v>
      </c>
      <c r="G27" s="43" t="str">
        <f t="shared" si="25"/>
        <v>e</v>
      </c>
      <c r="H27" s="12">
        <f t="shared" si="17"/>
        <v>270</v>
      </c>
      <c r="I27" s="44">
        <f t="shared" si="18"/>
        <v>36.50250871805888</v>
      </c>
      <c r="J27" s="44">
        <f t="shared" si="26"/>
        <v>440.2913321426279</v>
      </c>
      <c r="K27" s="44">
        <f t="shared" si="27"/>
        <v>1568.9148661715644</v>
      </c>
      <c r="L27" s="45">
        <f t="shared" si="19"/>
        <v>0.1520937863252453</v>
      </c>
      <c r="M27" s="46">
        <f t="shared" si="28"/>
        <v>1.8345472172609494</v>
      </c>
      <c r="N27" s="12">
        <f t="shared" si="20"/>
        <v>2.3727905398534305E-14</v>
      </c>
      <c r="O27" s="12">
        <f t="shared" si="21"/>
        <v>270</v>
      </c>
      <c r="P27" s="47">
        <f t="shared" si="22"/>
        <v>0.3096048278408803</v>
      </c>
      <c r="Q27" s="48">
        <f t="shared" si="29"/>
        <v>10</v>
      </c>
      <c r="R27" s="49">
        <f t="shared" si="0"/>
        <v>45.6</v>
      </c>
      <c r="S27" s="49">
        <f t="shared" si="1"/>
        <v>31.866666666666667</v>
      </c>
      <c r="T27" s="49">
        <f t="shared" si="2"/>
        <v>0</v>
      </c>
      <c r="U27" s="49">
        <f t="shared" si="3"/>
        <v>52</v>
      </c>
      <c r="V27" s="49">
        <f t="shared" si="4"/>
        <v>45.6</v>
      </c>
      <c r="W27" s="49">
        <f t="shared" si="5"/>
        <v>31.433333333333334</v>
      </c>
      <c r="X27" s="49">
        <f t="shared" si="6"/>
        <v>1852.422175781956</v>
      </c>
      <c r="Y27" s="49">
        <f t="shared" si="7"/>
        <v>1300.3472427116624</v>
      </c>
      <c r="Z27" s="49">
        <f t="shared" si="8"/>
        <v>36.50250871805888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  <c r="AE27" s="50">
        <f t="shared" si="13"/>
        <v>0</v>
      </c>
      <c r="AF27" s="50">
        <f t="shared" si="14"/>
        <v>0</v>
      </c>
      <c r="AG27" s="50">
        <f t="shared" si="15"/>
        <v>0</v>
      </c>
      <c r="AH27" s="50">
        <f t="shared" si="16"/>
        <v>270</v>
      </c>
      <c r="AI27" s="51"/>
      <c r="AJ27" s="35">
        <f t="shared" si="23"/>
        <v>1</v>
      </c>
    </row>
    <row r="28" spans="1:36" s="36" customFormat="1" ht="12.75">
      <c r="A28" s="52">
        <v>23</v>
      </c>
      <c r="B28" s="41">
        <v>45</v>
      </c>
      <c r="C28" s="42">
        <v>36</v>
      </c>
      <c r="D28" s="43" t="str">
        <f t="shared" si="24"/>
        <v>N</v>
      </c>
      <c r="E28" s="41">
        <v>31</v>
      </c>
      <c r="F28" s="42">
        <v>0</v>
      </c>
      <c r="G28" s="43" t="str">
        <f t="shared" si="25"/>
        <v>e</v>
      </c>
      <c r="H28" s="12">
        <f t="shared" si="17"/>
        <v>210.68129726286597</v>
      </c>
      <c r="I28" s="44">
        <f t="shared" si="18"/>
        <v>111.62545648384426</v>
      </c>
      <c r="J28" s="44">
        <f t="shared" si="26"/>
        <v>476.79384086068677</v>
      </c>
      <c r="K28" s="44">
        <f t="shared" si="27"/>
        <v>1457.28940968772</v>
      </c>
      <c r="L28" s="45">
        <f t="shared" si="19"/>
        <v>0.46510606868268445</v>
      </c>
      <c r="M28" s="46">
        <f t="shared" si="28"/>
        <v>1.9866410035861948</v>
      </c>
      <c r="N28" s="12">
        <f t="shared" si="20"/>
        <v>0.7805474566270408</v>
      </c>
      <c r="O28" s="12">
        <f t="shared" si="21"/>
        <v>209.90074980623893</v>
      </c>
      <c r="P28" s="47">
        <f t="shared" si="22"/>
        <v>0.4697561399757273</v>
      </c>
      <c r="Q28" s="48">
        <f t="shared" si="29"/>
        <v>10</v>
      </c>
      <c r="R28" s="49">
        <f t="shared" si="0"/>
        <v>45.6</v>
      </c>
      <c r="S28" s="49">
        <f t="shared" si="1"/>
        <v>31</v>
      </c>
      <c r="T28" s="49">
        <f t="shared" si="2"/>
        <v>96</v>
      </c>
      <c r="U28" s="49">
        <f t="shared" si="3"/>
        <v>80</v>
      </c>
      <c r="V28" s="49">
        <f t="shared" si="4"/>
        <v>44.8</v>
      </c>
      <c r="W28" s="49">
        <f t="shared" si="5"/>
        <v>30.333333333333336</v>
      </c>
      <c r="X28" s="49">
        <f t="shared" si="6"/>
        <v>1852.1616458626143</v>
      </c>
      <c r="Y28" s="49">
        <f t="shared" si="7"/>
        <v>1318.6986351966639</v>
      </c>
      <c r="Z28" s="49">
        <f t="shared" si="8"/>
        <v>56.95825256472154</v>
      </c>
      <c r="AA28" s="50">
        <f t="shared" si="9"/>
        <v>0</v>
      </c>
      <c r="AB28" s="50">
        <f t="shared" si="10"/>
        <v>0</v>
      </c>
      <c r="AC28" s="50">
        <f t="shared" si="11"/>
        <v>210.68129726286597</v>
      </c>
      <c r="AD28" s="50">
        <f t="shared" si="12"/>
        <v>0</v>
      </c>
      <c r="AE28" s="50">
        <f t="shared" si="13"/>
        <v>0</v>
      </c>
      <c r="AF28" s="50">
        <f t="shared" si="14"/>
        <v>0</v>
      </c>
      <c r="AG28" s="50">
        <f t="shared" si="15"/>
        <v>0</v>
      </c>
      <c r="AH28" s="50">
        <f t="shared" si="16"/>
        <v>0</v>
      </c>
      <c r="AI28" s="51"/>
      <c r="AJ28" s="35">
        <f t="shared" si="23"/>
        <v>1</v>
      </c>
    </row>
    <row r="29" spans="1:36" s="36" customFormat="1" ht="12.75">
      <c r="A29" s="52">
        <v>24</v>
      </c>
      <c r="B29" s="41">
        <v>44</v>
      </c>
      <c r="C29" s="42">
        <v>0</v>
      </c>
      <c r="D29" s="43" t="str">
        <f t="shared" si="24"/>
        <v>N</v>
      </c>
      <c r="E29" s="41">
        <v>29</v>
      </c>
      <c r="F29" s="42">
        <v>40</v>
      </c>
      <c r="G29" s="43" t="str">
        <f t="shared" si="25"/>
        <v>e</v>
      </c>
      <c r="H29" s="12">
        <f t="shared" si="17"/>
        <v>199.5691390750528</v>
      </c>
      <c r="I29" s="44">
        <f t="shared" si="18"/>
        <v>109.31420739590034</v>
      </c>
      <c r="J29" s="44">
        <f t="shared" si="26"/>
        <v>588.4192973445311</v>
      </c>
      <c r="K29" s="44">
        <f t="shared" si="27"/>
        <v>1347.9752022918196</v>
      </c>
      <c r="L29" s="45">
        <f t="shared" si="19"/>
        <v>0.4554758641495848</v>
      </c>
      <c r="M29" s="46">
        <f t="shared" si="28"/>
        <v>2.451747072268879</v>
      </c>
      <c r="N29" s="12">
        <f t="shared" si="20"/>
        <v>0.8382225898008003</v>
      </c>
      <c r="O29" s="12">
        <f t="shared" si="21"/>
        <v>198.73091648525198</v>
      </c>
      <c r="P29" s="47">
        <f t="shared" si="22"/>
        <v>0.2849185758129778</v>
      </c>
      <c r="Q29" s="48">
        <f t="shared" si="29"/>
        <v>10</v>
      </c>
      <c r="R29" s="49">
        <f t="shared" si="0"/>
        <v>44</v>
      </c>
      <c r="S29" s="49">
        <f t="shared" si="1"/>
        <v>29.666666666666668</v>
      </c>
      <c r="T29" s="49">
        <f t="shared" si="2"/>
        <v>103</v>
      </c>
      <c r="U29" s="49">
        <f t="shared" si="3"/>
        <v>50</v>
      </c>
      <c r="V29" s="49">
        <f t="shared" si="4"/>
        <v>43.141666666666666</v>
      </c>
      <c r="W29" s="49">
        <f t="shared" si="5"/>
        <v>29.25</v>
      </c>
      <c r="X29" s="49">
        <f t="shared" si="6"/>
        <v>1851.6221763977267</v>
      </c>
      <c r="Y29" s="49">
        <f t="shared" si="7"/>
        <v>1355.9114211469723</v>
      </c>
      <c r="Z29" s="49">
        <f t="shared" si="8"/>
        <v>36.614149431523224</v>
      </c>
      <c r="AA29" s="50">
        <f t="shared" si="9"/>
        <v>0</v>
      </c>
      <c r="AB29" s="50">
        <f t="shared" si="10"/>
        <v>0</v>
      </c>
      <c r="AC29" s="50">
        <f t="shared" si="11"/>
        <v>199.5691390750528</v>
      </c>
      <c r="AD29" s="50">
        <f t="shared" si="12"/>
        <v>0</v>
      </c>
      <c r="AE29" s="50">
        <f t="shared" si="13"/>
        <v>0</v>
      </c>
      <c r="AF29" s="50">
        <f t="shared" si="14"/>
        <v>0</v>
      </c>
      <c r="AG29" s="50">
        <f t="shared" si="15"/>
        <v>0</v>
      </c>
      <c r="AH29" s="50">
        <f t="shared" si="16"/>
        <v>0</v>
      </c>
      <c r="AI29" s="51"/>
      <c r="AJ29" s="35">
        <f t="shared" si="23"/>
        <v>1</v>
      </c>
    </row>
    <row r="30" spans="1:36" s="36" customFormat="1" ht="12.75">
      <c r="A30" s="52">
        <v>25</v>
      </c>
      <c r="B30" s="41">
        <v>42</v>
      </c>
      <c r="C30" s="42">
        <v>17</v>
      </c>
      <c r="D30" s="43" t="str">
        <f t="shared" si="24"/>
        <v>N</v>
      </c>
      <c r="E30" s="41">
        <v>28</v>
      </c>
      <c r="F30" s="42">
        <v>50</v>
      </c>
      <c r="G30" s="43" t="str">
        <f t="shared" si="25"/>
        <v>e</v>
      </c>
      <c r="H30" s="12">
        <f t="shared" si="17"/>
        <v>165.02787640119155</v>
      </c>
      <c r="I30" s="44">
        <f t="shared" si="18"/>
        <v>57.03628866136554</v>
      </c>
      <c r="J30" s="44">
        <f t="shared" si="26"/>
        <v>697.7335047404314</v>
      </c>
      <c r="K30" s="44">
        <f t="shared" si="27"/>
        <v>1290.9389136304542</v>
      </c>
      <c r="L30" s="45">
        <f t="shared" si="19"/>
        <v>0.23765120275568974</v>
      </c>
      <c r="M30" s="46">
        <f t="shared" si="28"/>
        <v>2.9072229364184636</v>
      </c>
      <c r="N30" s="12">
        <f t="shared" si="20"/>
        <v>0.8243899484882515</v>
      </c>
      <c r="O30" s="12">
        <f t="shared" si="21"/>
        <v>164.2034864527033</v>
      </c>
      <c r="P30" s="47">
        <f t="shared" si="22"/>
        <v>0.10947402350884568</v>
      </c>
      <c r="Q30" s="48">
        <f t="shared" si="29"/>
        <v>10</v>
      </c>
      <c r="R30" s="49">
        <f t="shared" si="0"/>
        <v>42.28333333333333</v>
      </c>
      <c r="S30" s="49">
        <f t="shared" si="1"/>
        <v>28.833333333333332</v>
      </c>
      <c r="T30" s="49">
        <f t="shared" si="2"/>
        <v>55.09999999999991</v>
      </c>
      <c r="U30" s="49">
        <f t="shared" si="3"/>
        <v>19.699999999999818</v>
      </c>
      <c r="V30" s="49">
        <f t="shared" si="4"/>
        <v>41.82416666666667</v>
      </c>
      <c r="W30" s="49">
        <f t="shared" si="5"/>
        <v>28.9975</v>
      </c>
      <c r="X30" s="49">
        <f t="shared" si="6"/>
        <v>1851.1951242450425</v>
      </c>
      <c r="Y30" s="49">
        <f t="shared" si="7"/>
        <v>1384.6630779120808</v>
      </c>
      <c r="Z30" s="49">
        <f t="shared" si="8"/>
        <v>14.735271434982977</v>
      </c>
      <c r="AA30" s="50">
        <f t="shared" si="9"/>
        <v>0</v>
      </c>
      <c r="AB30" s="50">
        <f t="shared" si="10"/>
        <v>165.02787640119155</v>
      </c>
      <c r="AC30" s="50">
        <f t="shared" si="11"/>
        <v>0</v>
      </c>
      <c r="AD30" s="50">
        <f t="shared" si="12"/>
        <v>0</v>
      </c>
      <c r="AE30" s="50">
        <f t="shared" si="13"/>
        <v>0</v>
      </c>
      <c r="AF30" s="50">
        <f t="shared" si="14"/>
        <v>0</v>
      </c>
      <c r="AG30" s="50">
        <f t="shared" si="15"/>
        <v>0</v>
      </c>
      <c r="AH30" s="50">
        <f t="shared" si="16"/>
        <v>0</v>
      </c>
      <c r="AI30" s="51"/>
      <c r="AJ30" s="35">
        <f t="shared" si="23"/>
        <v>1</v>
      </c>
    </row>
    <row r="31" spans="1:36" s="36" customFormat="1" ht="12.75">
      <c r="A31" s="52"/>
      <c r="B31" s="41">
        <v>41</v>
      </c>
      <c r="C31" s="42">
        <v>21.9</v>
      </c>
      <c r="D31" s="43" t="str">
        <f t="shared" si="24"/>
        <v>N</v>
      </c>
      <c r="E31" s="41">
        <v>29</v>
      </c>
      <c r="F31" s="42">
        <v>9.7</v>
      </c>
      <c r="G31" s="43" t="str">
        <f t="shared" si="25"/>
        <v>e</v>
      </c>
      <c r="H31" s="12">
        <f t="shared" si="17"/>
        <v>190.2801699258449</v>
      </c>
      <c r="I31" s="44">
        <f t="shared" si="18"/>
        <v>8.028888857062286</v>
      </c>
      <c r="J31" s="44">
        <f t="shared" si="26"/>
        <v>754.769793401797</v>
      </c>
      <c r="K31" s="44">
        <f t="shared" si="27"/>
        <v>1282.9100247733918</v>
      </c>
      <c r="L31" s="45">
        <f t="shared" si="19"/>
        <v>0.03345370357109286</v>
      </c>
      <c r="M31" s="46">
        <f t="shared" si="28"/>
        <v>3.1448741391741533</v>
      </c>
      <c r="N31" s="12">
        <f t="shared" si="20"/>
        <v>0.832174613132328</v>
      </c>
      <c r="O31" s="12">
        <f t="shared" si="21"/>
        <v>189.44799531271255</v>
      </c>
      <c r="P31" s="47">
        <f t="shared" si="22"/>
        <v>0.010449853402289258</v>
      </c>
      <c r="Q31" s="48">
        <f t="shared" si="29"/>
        <v>10</v>
      </c>
      <c r="R31" s="49">
        <f aca="true" t="shared" si="30" ref="R31:R50">IF(D31="N",C31/60+B31,IF(D31="n",C31/60+B31,IF(D31="s",-(C31/60+B31),IF(D31="S",-(C31/60+B31),"ERROR"))))</f>
        <v>41.365</v>
      </c>
      <c r="S31" s="49">
        <f aca="true" t="shared" si="31" ref="S31:S50">IF(G31="E",F31/60+E31,IF(G31="e",F31/60+E31,IF(G31="w",-(F31/60+E31),IF(G31="W",-(F31/60+E31),"ERROR"))))</f>
        <v>29.161666666666665</v>
      </c>
      <c r="T31" s="49">
        <f aca="true" t="shared" si="32" ref="T31:T50">IF(R32&gt;0,ABS((R31*60)-(R32*60)),0)</f>
        <v>7.900000000000091</v>
      </c>
      <c r="U31" s="49">
        <f aca="true" t="shared" si="33" ref="U31:U50">IF(S32=0,0,ABS((S31*60)-(S32*60)))</f>
        <v>1.8999999999998636</v>
      </c>
      <c r="V31" s="49">
        <f aca="true" t="shared" si="34" ref="V31:V50">(R31+R32)/2</f>
        <v>41.299166666666665</v>
      </c>
      <c r="W31" s="49">
        <f aca="true" t="shared" si="35" ref="W31:W50">(S31+S32)/2</f>
        <v>29.145833333333332</v>
      </c>
      <c r="X31" s="49">
        <f aca="true" t="shared" si="36" ref="X31:X50">1842.93625878542/POWER((1-0.0066934216*SIN(V31*0.0174532925199432)*SIN(V31*0.0174532925199432)),3/2)</f>
        <v>1851.0255545881525</v>
      </c>
      <c r="Y31" s="49">
        <f aca="true" t="shared" si="37" ref="Y31:Y50">(6378245*COS(V31*0.0174532925199432)*0.000290888)/SQRT(1-0.0066934216*SIN(V31*0.0174532925199432)*SIN(V31*0.0174532925199432))</f>
        <v>1395.9158574959492</v>
      </c>
      <c r="Z31" s="49">
        <f aca="true" t="shared" si="38" ref="Z31:Z50">U31*Y31/X31</f>
        <v>1.4328490077665235</v>
      </c>
      <c r="AA31" s="50">
        <f aca="true" t="shared" si="39" ref="AA31:AA50">IF(R31&lt;R32,IF(S31&lt;S32,ATAN(Z31/T31)*57.2957795130823,0),0)</f>
        <v>0</v>
      </c>
      <c r="AB31" s="50">
        <f aca="true" t="shared" si="40" ref="AB31:AB50">IF(R31&gt;R32,IF(S31&lt;S32,180-ATAN(Z31/T31)*57.2957795130823,0),0)</f>
        <v>0</v>
      </c>
      <c r="AC31" s="50">
        <f aca="true" t="shared" si="41" ref="AC31:AC50">IF(R31&gt;R32,IF(S31&gt;S32,180+ATAN(Z31/T31)*57.2957795130823,0),0)</f>
        <v>190.2801699258449</v>
      </c>
      <c r="AD31" s="50">
        <f aca="true" t="shared" si="42" ref="AD31:AD50">IF(R31&lt;R32,IF(S31&gt;S32,360-ATAN(Z31/T31)*57.2957795130823,0),0)</f>
        <v>0</v>
      </c>
      <c r="AE31" s="50">
        <f aca="true" t="shared" si="43" ref="AE31:AE50">IF(R31&lt;R32,IF(S31=S32,0,0),0)</f>
        <v>0</v>
      </c>
      <c r="AF31" s="50">
        <f aca="true" t="shared" si="44" ref="AF31:AF50">IF(R31&gt;R32,IF(S31=S32,180,0),0)</f>
        <v>0</v>
      </c>
      <c r="AG31" s="50">
        <f aca="true" t="shared" si="45" ref="AG31:AG50">IF(R31=R32,IF(S31&lt;S32,90,0),0)</f>
        <v>0</v>
      </c>
      <c r="AH31" s="50">
        <f aca="true" t="shared" si="46" ref="AH31:AH50">IF(R31=R32,IF(S31&gt;S32,270,0),0)</f>
        <v>0</v>
      </c>
      <c r="AI31" s="51"/>
      <c r="AJ31" s="35">
        <f t="shared" si="23"/>
        <v>1</v>
      </c>
    </row>
    <row r="32" spans="1:36" s="36" customFormat="1" ht="12.75">
      <c r="A32" s="52"/>
      <c r="B32" s="41">
        <v>41</v>
      </c>
      <c r="C32" s="42">
        <v>14</v>
      </c>
      <c r="D32" s="43" t="str">
        <f t="shared" si="24"/>
        <v>N</v>
      </c>
      <c r="E32" s="41">
        <v>29</v>
      </c>
      <c r="F32" s="42">
        <v>7.8</v>
      </c>
      <c r="G32" s="43" t="str">
        <f t="shared" si="25"/>
        <v>e</v>
      </c>
      <c r="H32" s="12">
        <f t="shared" si="17"/>
        <v>206.03873617018073</v>
      </c>
      <c r="I32" s="44">
        <f t="shared" si="18"/>
        <v>1.8920476209648205</v>
      </c>
      <c r="J32" s="44">
        <f t="shared" si="26"/>
        <v>762.7986822588592</v>
      </c>
      <c r="K32" s="44">
        <f t="shared" si="27"/>
        <v>1281.017977152427</v>
      </c>
      <c r="L32" s="45">
        <f t="shared" si="19"/>
        <v>0.007883531754020085</v>
      </c>
      <c r="M32" s="46">
        <f t="shared" si="28"/>
        <v>3.178327842745246</v>
      </c>
      <c r="N32" s="12">
        <f t="shared" si="20"/>
        <v>0.7628391756829986</v>
      </c>
      <c r="O32" s="12">
        <f t="shared" si="21"/>
        <v>205.2758969944977</v>
      </c>
      <c r="P32" s="47">
        <f t="shared" si="22"/>
        <v>0.006040293619960253</v>
      </c>
      <c r="Q32" s="48">
        <f t="shared" si="29"/>
        <v>10</v>
      </c>
      <c r="R32" s="49">
        <f t="shared" si="30"/>
        <v>41.233333333333334</v>
      </c>
      <c r="S32" s="49">
        <f t="shared" si="31"/>
        <v>29.13</v>
      </c>
      <c r="T32" s="49">
        <f t="shared" si="32"/>
        <v>1.7000000000002728</v>
      </c>
      <c r="U32" s="49">
        <f t="shared" si="33"/>
        <v>1.099999999999909</v>
      </c>
      <c r="V32" s="49">
        <f t="shared" si="34"/>
        <v>41.219166666666666</v>
      </c>
      <c r="W32" s="49">
        <f t="shared" si="35"/>
        <v>29.120833333333334</v>
      </c>
      <c r="X32" s="49">
        <f t="shared" si="36"/>
        <v>1850.999751663867</v>
      </c>
      <c r="Y32" s="49">
        <f t="shared" si="37"/>
        <v>1397.6202482824974</v>
      </c>
      <c r="Z32" s="49">
        <f t="shared" si="38"/>
        <v>0.8305686004164313</v>
      </c>
      <c r="AA32" s="50">
        <f t="shared" si="39"/>
        <v>0</v>
      </c>
      <c r="AB32" s="50">
        <f t="shared" si="40"/>
        <v>0</v>
      </c>
      <c r="AC32" s="50">
        <f t="shared" si="41"/>
        <v>206.03873617018073</v>
      </c>
      <c r="AD32" s="50">
        <f t="shared" si="42"/>
        <v>0</v>
      </c>
      <c r="AE32" s="50">
        <f t="shared" si="43"/>
        <v>0</v>
      </c>
      <c r="AF32" s="50">
        <f t="shared" si="44"/>
        <v>0</v>
      </c>
      <c r="AG32" s="50">
        <f t="shared" si="45"/>
        <v>0</v>
      </c>
      <c r="AH32" s="50">
        <f t="shared" si="46"/>
        <v>0</v>
      </c>
      <c r="AI32" s="51"/>
      <c r="AJ32" s="35">
        <f t="shared" si="23"/>
        <v>1</v>
      </c>
    </row>
    <row r="33" spans="1:36" s="36" customFormat="1" ht="12.75">
      <c r="A33" s="52"/>
      <c r="B33" s="41">
        <v>41</v>
      </c>
      <c r="C33" s="42">
        <v>12.3</v>
      </c>
      <c r="D33" s="43" t="str">
        <f t="shared" si="24"/>
        <v>N</v>
      </c>
      <c r="E33" s="41">
        <v>29</v>
      </c>
      <c r="F33" s="42">
        <v>6.7</v>
      </c>
      <c r="G33" s="43" t="str">
        <f t="shared" si="25"/>
        <v>e</v>
      </c>
      <c r="H33" s="12">
        <f t="shared" si="17"/>
        <v>232.88912103208656</v>
      </c>
      <c r="I33" s="44">
        <f t="shared" si="18"/>
        <v>0.6629547639720755</v>
      </c>
      <c r="J33" s="44">
        <f t="shared" si="26"/>
        <v>764.6907298798241</v>
      </c>
      <c r="K33" s="44">
        <f t="shared" si="27"/>
        <v>1280.355022388455</v>
      </c>
      <c r="L33" s="45">
        <f t="shared" si="19"/>
        <v>0.0027623115165503146</v>
      </c>
      <c r="M33" s="46">
        <f t="shared" si="28"/>
        <v>3.186211374499266</v>
      </c>
      <c r="N33" s="12">
        <f t="shared" si="20"/>
        <v>0.514997852129712</v>
      </c>
      <c r="O33" s="12">
        <f t="shared" si="21"/>
        <v>232.37412317995685</v>
      </c>
      <c r="P33" s="47">
        <f t="shared" si="22"/>
        <v>0.0038424828557645898</v>
      </c>
      <c r="Q33" s="48">
        <f t="shared" si="29"/>
        <v>10</v>
      </c>
      <c r="R33" s="49">
        <f t="shared" si="30"/>
        <v>41.205</v>
      </c>
      <c r="S33" s="49">
        <f t="shared" si="31"/>
        <v>29.111666666666668</v>
      </c>
      <c r="T33" s="49">
        <f t="shared" si="32"/>
        <v>0.40000000000009095</v>
      </c>
      <c r="U33" s="49">
        <f t="shared" si="33"/>
        <v>0.7000000000000455</v>
      </c>
      <c r="V33" s="49">
        <f t="shared" si="34"/>
        <v>41.20166666666667</v>
      </c>
      <c r="W33" s="49">
        <f t="shared" si="35"/>
        <v>29.105833333333337</v>
      </c>
      <c r="X33" s="49">
        <f t="shared" si="36"/>
        <v>1850.9941086218962</v>
      </c>
      <c r="Y33" s="49">
        <f t="shared" si="37"/>
        <v>1397.992718885987</v>
      </c>
      <c r="Z33" s="49">
        <f t="shared" si="38"/>
        <v>0.528686125289096</v>
      </c>
      <c r="AA33" s="50">
        <f t="shared" si="39"/>
        <v>0</v>
      </c>
      <c r="AB33" s="50">
        <f t="shared" si="40"/>
        <v>0</v>
      </c>
      <c r="AC33" s="50">
        <f t="shared" si="41"/>
        <v>232.88912103208656</v>
      </c>
      <c r="AD33" s="50">
        <f t="shared" si="42"/>
        <v>0</v>
      </c>
      <c r="AE33" s="50">
        <f t="shared" si="43"/>
        <v>0</v>
      </c>
      <c r="AF33" s="50">
        <f t="shared" si="44"/>
        <v>0</v>
      </c>
      <c r="AG33" s="50">
        <f t="shared" si="45"/>
        <v>0</v>
      </c>
      <c r="AH33" s="50">
        <f t="shared" si="46"/>
        <v>0</v>
      </c>
      <c r="AI33" s="51"/>
      <c r="AJ33" s="35">
        <f t="shared" si="23"/>
        <v>1</v>
      </c>
    </row>
    <row r="34" spans="1:36" s="36" customFormat="1" ht="12.75">
      <c r="A34" s="52"/>
      <c r="B34" s="41">
        <v>41</v>
      </c>
      <c r="C34" s="42">
        <v>11.9</v>
      </c>
      <c r="D34" s="43" t="str">
        <f t="shared" si="24"/>
        <v>N</v>
      </c>
      <c r="E34" s="41">
        <v>29</v>
      </c>
      <c r="F34" s="42">
        <v>6</v>
      </c>
      <c r="G34" s="43" t="str">
        <f t="shared" si="25"/>
        <v>e</v>
      </c>
      <c r="H34" s="12">
        <f t="shared" si="17"/>
        <v>218.04034776108514</v>
      </c>
      <c r="I34" s="44">
        <f t="shared" si="18"/>
        <v>1.7776039480687742</v>
      </c>
      <c r="J34" s="44">
        <f t="shared" si="26"/>
        <v>765.3536846437961</v>
      </c>
      <c r="K34" s="44">
        <f t="shared" si="27"/>
        <v>1278.577418440386</v>
      </c>
      <c r="L34" s="45">
        <f t="shared" si="19"/>
        <v>0.007406683116953226</v>
      </c>
      <c r="M34" s="46">
        <f t="shared" si="28"/>
        <v>3.1889736860158164</v>
      </c>
      <c r="N34" s="12">
        <f t="shared" si="20"/>
        <v>0.6704266355057082</v>
      </c>
      <c r="O34" s="12">
        <f t="shared" si="21"/>
        <v>217.36992112557942</v>
      </c>
      <c r="P34" s="47">
        <f t="shared" si="22"/>
        <v>0.007957048364234403</v>
      </c>
      <c r="Q34" s="48">
        <f t="shared" si="29"/>
        <v>10</v>
      </c>
      <c r="R34" s="49">
        <f t="shared" si="30"/>
        <v>41.19833333333333</v>
      </c>
      <c r="S34" s="49">
        <f t="shared" si="31"/>
        <v>29.1</v>
      </c>
      <c r="T34" s="49">
        <f t="shared" si="32"/>
        <v>1.3999999999996362</v>
      </c>
      <c r="U34" s="49">
        <f t="shared" si="33"/>
        <v>1.4500000000000455</v>
      </c>
      <c r="V34" s="49">
        <f t="shared" si="34"/>
        <v>41.18666666666667</v>
      </c>
      <c r="W34" s="49">
        <f t="shared" si="35"/>
        <v>29.087916666666665</v>
      </c>
      <c r="X34" s="49">
        <f t="shared" si="36"/>
        <v>1850.9892721174187</v>
      </c>
      <c r="Y34" s="49">
        <f t="shared" si="37"/>
        <v>1398.3118750937647</v>
      </c>
      <c r="Z34" s="49">
        <f t="shared" si="38"/>
        <v>1.095388422519935</v>
      </c>
      <c r="AA34" s="50">
        <f t="shared" si="39"/>
        <v>0</v>
      </c>
      <c r="AB34" s="50">
        <f t="shared" si="40"/>
        <v>0</v>
      </c>
      <c r="AC34" s="50">
        <f t="shared" si="41"/>
        <v>218.04034776108514</v>
      </c>
      <c r="AD34" s="50">
        <f t="shared" si="42"/>
        <v>0</v>
      </c>
      <c r="AE34" s="50">
        <f t="shared" si="43"/>
        <v>0</v>
      </c>
      <c r="AF34" s="50">
        <f t="shared" si="44"/>
        <v>0</v>
      </c>
      <c r="AG34" s="50">
        <f t="shared" si="45"/>
        <v>0</v>
      </c>
      <c r="AH34" s="50">
        <f t="shared" si="46"/>
        <v>0</v>
      </c>
      <c r="AI34" s="51"/>
      <c r="AJ34" s="35">
        <f t="shared" si="23"/>
        <v>1</v>
      </c>
    </row>
    <row r="35" spans="1:36" s="36" customFormat="1" ht="12.75">
      <c r="A35" s="52"/>
      <c r="B35" s="41">
        <v>41</v>
      </c>
      <c r="C35" s="42">
        <v>10.5</v>
      </c>
      <c r="D35" s="43" t="str">
        <f t="shared" si="24"/>
        <v>N</v>
      </c>
      <c r="E35" s="41">
        <v>29</v>
      </c>
      <c r="F35" s="42">
        <v>4.55</v>
      </c>
      <c r="G35" s="43" t="str">
        <f t="shared" si="25"/>
        <v>e</v>
      </c>
      <c r="H35" s="12">
        <f t="shared" si="17"/>
        <v>220.99141316099903</v>
      </c>
      <c r="I35" s="44">
        <f t="shared" si="18"/>
        <v>1.3248404096122195</v>
      </c>
      <c r="J35" s="44">
        <f t="shared" si="26"/>
        <v>767.1312885918649</v>
      </c>
      <c r="K35" s="44">
        <f t="shared" si="27"/>
        <v>1277.2525780307737</v>
      </c>
      <c r="L35" s="45">
        <f t="shared" si="19"/>
        <v>0.005520168373384249</v>
      </c>
      <c r="M35" s="46">
        <f t="shared" si="28"/>
        <v>3.1963803691327697</v>
      </c>
      <c r="N35" s="12">
        <f t="shared" si="20"/>
        <v>0.6429113471559572</v>
      </c>
      <c r="O35" s="12">
        <f t="shared" si="21"/>
        <v>220.3485018138431</v>
      </c>
      <c r="P35" s="47">
        <f t="shared" si="22"/>
        <v>0.006308244609460356</v>
      </c>
      <c r="Q35" s="48">
        <f t="shared" si="29"/>
        <v>10</v>
      </c>
      <c r="R35" s="49">
        <f t="shared" si="30"/>
        <v>41.175</v>
      </c>
      <c r="S35" s="49">
        <f t="shared" si="31"/>
        <v>29.075833333333332</v>
      </c>
      <c r="T35" s="49">
        <f t="shared" si="32"/>
        <v>1</v>
      </c>
      <c r="U35" s="49">
        <f t="shared" si="33"/>
        <v>1.1499999999998636</v>
      </c>
      <c r="V35" s="49">
        <f t="shared" si="34"/>
        <v>41.166666666666664</v>
      </c>
      <c r="W35" s="49">
        <f t="shared" si="35"/>
        <v>29.06625</v>
      </c>
      <c r="X35" s="49">
        <f t="shared" si="36"/>
        <v>1850.9828240052302</v>
      </c>
      <c r="Y35" s="49">
        <f t="shared" si="37"/>
        <v>1398.737266887713</v>
      </c>
      <c r="Z35" s="49">
        <f t="shared" si="38"/>
        <v>0.8690236538446312</v>
      </c>
      <c r="AA35" s="50">
        <f t="shared" si="39"/>
        <v>0</v>
      </c>
      <c r="AB35" s="50">
        <f t="shared" si="40"/>
        <v>0</v>
      </c>
      <c r="AC35" s="50">
        <f t="shared" si="41"/>
        <v>220.99141316099903</v>
      </c>
      <c r="AD35" s="50">
        <f t="shared" si="42"/>
        <v>0</v>
      </c>
      <c r="AE35" s="50">
        <f t="shared" si="43"/>
        <v>0</v>
      </c>
      <c r="AF35" s="50">
        <f t="shared" si="44"/>
        <v>0</v>
      </c>
      <c r="AG35" s="50">
        <f t="shared" si="45"/>
        <v>0</v>
      </c>
      <c r="AH35" s="50">
        <f t="shared" si="46"/>
        <v>0</v>
      </c>
      <c r="AI35" s="51"/>
      <c r="AJ35" s="35">
        <f t="shared" si="23"/>
        <v>1</v>
      </c>
    </row>
    <row r="36" spans="1:36" s="36" customFormat="1" ht="12.75">
      <c r="A36" s="52"/>
      <c r="B36" s="41">
        <v>41</v>
      </c>
      <c r="C36" s="42">
        <v>9.5</v>
      </c>
      <c r="D36" s="43" t="str">
        <f t="shared" si="24"/>
        <v>N</v>
      </c>
      <c r="E36" s="41">
        <v>29</v>
      </c>
      <c r="F36" s="42">
        <v>3.4</v>
      </c>
      <c r="G36" s="43" t="str">
        <f t="shared" si="25"/>
        <v>e</v>
      </c>
      <c r="H36" s="12">
        <f t="shared" si="17"/>
        <v>180</v>
      </c>
      <c r="I36" s="44">
        <f t="shared" si="18"/>
        <v>0.5500000000001819</v>
      </c>
      <c r="J36" s="44">
        <f t="shared" si="26"/>
        <v>768.456129001477</v>
      </c>
      <c r="K36" s="44">
        <f t="shared" si="27"/>
        <v>1276.7025780307736</v>
      </c>
      <c r="L36" s="45">
        <f t="shared" si="19"/>
        <v>0.0022916666666674243</v>
      </c>
      <c r="M36" s="46">
        <f t="shared" si="28"/>
        <v>3.201900537506154</v>
      </c>
      <c r="N36" s="12">
        <f t="shared" si="20"/>
        <v>0.8435294702098044</v>
      </c>
      <c r="O36" s="12">
        <f t="shared" si="21"/>
        <v>179.1564705297902</v>
      </c>
      <c r="P36" s="47">
        <f t="shared" si="22"/>
        <v>0</v>
      </c>
      <c r="Q36" s="48">
        <f t="shared" si="29"/>
        <v>10</v>
      </c>
      <c r="R36" s="49">
        <f t="shared" si="30"/>
        <v>41.15833333333333</v>
      </c>
      <c r="S36" s="49">
        <f t="shared" si="31"/>
        <v>29.05666666666667</v>
      </c>
      <c r="T36" s="49">
        <f t="shared" si="32"/>
        <v>0.5500000000001819</v>
      </c>
      <c r="U36" s="49">
        <f t="shared" si="33"/>
        <v>0</v>
      </c>
      <c r="V36" s="49">
        <f t="shared" si="34"/>
        <v>41.15375</v>
      </c>
      <c r="W36" s="49">
        <f t="shared" si="35"/>
        <v>29.05666666666667</v>
      </c>
      <c r="X36" s="49">
        <f t="shared" si="36"/>
        <v>1850.9786599411811</v>
      </c>
      <c r="Y36" s="49">
        <f t="shared" si="37"/>
        <v>1399.011908069409</v>
      </c>
      <c r="Z36" s="49">
        <f t="shared" si="38"/>
        <v>0</v>
      </c>
      <c r="AA36" s="50">
        <f t="shared" si="39"/>
        <v>0</v>
      </c>
      <c r="AB36" s="50">
        <f t="shared" si="40"/>
        <v>0</v>
      </c>
      <c r="AC36" s="50">
        <f t="shared" si="41"/>
        <v>0</v>
      </c>
      <c r="AD36" s="50">
        <f t="shared" si="42"/>
        <v>0</v>
      </c>
      <c r="AE36" s="50">
        <f t="shared" si="43"/>
        <v>0</v>
      </c>
      <c r="AF36" s="50">
        <f t="shared" si="44"/>
        <v>180</v>
      </c>
      <c r="AG36" s="50">
        <f t="shared" si="45"/>
        <v>0</v>
      </c>
      <c r="AH36" s="50">
        <f t="shared" si="46"/>
        <v>0</v>
      </c>
      <c r="AI36" s="51"/>
      <c r="AJ36" s="35">
        <f t="shared" si="23"/>
        <v>1</v>
      </c>
    </row>
    <row r="37" spans="1:36" s="36" customFormat="1" ht="12.75">
      <c r="A37" s="52"/>
      <c r="B37" s="41">
        <v>41</v>
      </c>
      <c r="C37" s="42">
        <v>8.95</v>
      </c>
      <c r="D37" s="43" t="str">
        <f t="shared" si="24"/>
        <v>N</v>
      </c>
      <c r="E37" s="41">
        <v>29</v>
      </c>
      <c r="F37" s="42">
        <v>3.4</v>
      </c>
      <c r="G37" s="43" t="str">
        <f t="shared" si="25"/>
        <v>e</v>
      </c>
      <c r="H37" s="12">
        <f t="shared" si="17"/>
        <v>145.87027366709634</v>
      </c>
      <c r="I37" s="44">
        <f t="shared" si="18"/>
        <v>1.7516956843384406</v>
      </c>
      <c r="J37" s="44">
        <f t="shared" si="26"/>
        <v>769.0061290014772</v>
      </c>
      <c r="K37" s="44">
        <f t="shared" si="27"/>
        <v>1274.950882346435</v>
      </c>
      <c r="L37" s="45">
        <f t="shared" si="19"/>
        <v>0.0072987320180768365</v>
      </c>
      <c r="M37" s="46">
        <f t="shared" si="28"/>
        <v>3.2041922041728212</v>
      </c>
      <c r="N37" s="12">
        <f t="shared" si="20"/>
        <v>0.6925273882420608</v>
      </c>
      <c r="O37" s="12">
        <f t="shared" si="21"/>
        <v>145.17774627885427</v>
      </c>
      <c r="P37" s="47">
        <f t="shared" si="22"/>
        <v>0.007126847369323895</v>
      </c>
      <c r="Q37" s="48">
        <f t="shared" si="29"/>
        <v>10</v>
      </c>
      <c r="R37" s="49">
        <f t="shared" si="30"/>
        <v>41.149166666666666</v>
      </c>
      <c r="S37" s="49">
        <f t="shared" si="31"/>
        <v>29.05666666666667</v>
      </c>
      <c r="T37" s="49">
        <f t="shared" si="32"/>
        <v>1.449999999999818</v>
      </c>
      <c r="U37" s="49">
        <f t="shared" si="33"/>
        <v>1.2999999999999545</v>
      </c>
      <c r="V37" s="49">
        <f t="shared" si="34"/>
        <v>41.13708333333334</v>
      </c>
      <c r="W37" s="49">
        <f t="shared" si="35"/>
        <v>29.067500000000003</v>
      </c>
      <c r="X37" s="49">
        <f t="shared" si="36"/>
        <v>1850.9732873532073</v>
      </c>
      <c r="Y37" s="49">
        <f t="shared" si="37"/>
        <v>1399.366178211699</v>
      </c>
      <c r="Z37" s="49">
        <f t="shared" si="38"/>
        <v>0.9828213319471883</v>
      </c>
      <c r="AA37" s="50">
        <f t="shared" si="39"/>
        <v>0</v>
      </c>
      <c r="AB37" s="50">
        <f t="shared" si="40"/>
        <v>145.87027366709634</v>
      </c>
      <c r="AC37" s="50">
        <f t="shared" si="41"/>
        <v>0</v>
      </c>
      <c r="AD37" s="50">
        <f t="shared" si="42"/>
        <v>0</v>
      </c>
      <c r="AE37" s="50">
        <f t="shared" si="43"/>
        <v>0</v>
      </c>
      <c r="AF37" s="50">
        <f t="shared" si="44"/>
        <v>0</v>
      </c>
      <c r="AG37" s="50">
        <f t="shared" si="45"/>
        <v>0</v>
      </c>
      <c r="AH37" s="50">
        <f t="shared" si="46"/>
        <v>0</v>
      </c>
      <c r="AI37" s="51"/>
      <c r="AJ37" s="35">
        <f t="shared" si="23"/>
        <v>1</v>
      </c>
    </row>
    <row r="38" spans="1:36" s="36" customFormat="1" ht="12.75">
      <c r="A38" s="52"/>
      <c r="B38" s="41">
        <v>41</v>
      </c>
      <c r="C38" s="42">
        <v>7.5</v>
      </c>
      <c r="D38" s="43" t="str">
        <f t="shared" si="24"/>
        <v>N</v>
      </c>
      <c r="E38" s="41">
        <v>29</v>
      </c>
      <c r="F38" s="42">
        <v>4.7</v>
      </c>
      <c r="G38" s="43" t="str">
        <f t="shared" si="25"/>
        <v>e</v>
      </c>
      <c r="H38" s="12">
        <f t="shared" si="17"/>
        <v>187.1831697387917</v>
      </c>
      <c r="I38" s="44">
        <f t="shared" si="18"/>
        <v>0.3023731836941075</v>
      </c>
      <c r="J38" s="44">
        <f t="shared" si="26"/>
        <v>770.7578246858156</v>
      </c>
      <c r="K38" s="44">
        <f t="shared" si="27"/>
        <v>1274.648509162741</v>
      </c>
      <c r="L38" s="45">
        <f t="shared" si="19"/>
        <v>0.0012598882653921146</v>
      </c>
      <c r="M38" s="46">
        <f t="shared" si="28"/>
        <v>3.211490936190898</v>
      </c>
      <c r="N38" s="12">
        <f t="shared" si="20"/>
        <v>0.8384525241801033</v>
      </c>
      <c r="O38" s="12">
        <f t="shared" si="21"/>
        <v>186.3447172146116</v>
      </c>
      <c r="P38" s="47">
        <f t="shared" si="22"/>
        <v>0.00027402963281261894</v>
      </c>
      <c r="Q38" s="48">
        <f t="shared" si="29"/>
        <v>10</v>
      </c>
      <c r="R38" s="49">
        <f t="shared" si="30"/>
        <v>41.125</v>
      </c>
      <c r="S38" s="49">
        <f t="shared" si="31"/>
        <v>29.078333333333333</v>
      </c>
      <c r="T38" s="49">
        <f t="shared" si="32"/>
        <v>0.3000000000001819</v>
      </c>
      <c r="U38" s="49">
        <f t="shared" si="33"/>
        <v>0.049999999999954525</v>
      </c>
      <c r="V38" s="49">
        <f t="shared" si="34"/>
        <v>41.1225</v>
      </c>
      <c r="W38" s="49">
        <f t="shared" si="35"/>
        <v>29.077916666666667</v>
      </c>
      <c r="X38" s="49">
        <f t="shared" si="36"/>
        <v>1850.9685867078172</v>
      </c>
      <c r="Y38" s="49">
        <f t="shared" si="37"/>
        <v>1399.6760669815646</v>
      </c>
      <c r="Z38" s="49">
        <f t="shared" si="38"/>
        <v>0.03780928744635784</v>
      </c>
      <c r="AA38" s="50">
        <f t="shared" si="39"/>
        <v>0</v>
      </c>
      <c r="AB38" s="50">
        <f t="shared" si="40"/>
        <v>0</v>
      </c>
      <c r="AC38" s="50">
        <f t="shared" si="41"/>
        <v>187.1831697387917</v>
      </c>
      <c r="AD38" s="50">
        <f t="shared" si="42"/>
        <v>0</v>
      </c>
      <c r="AE38" s="50">
        <f t="shared" si="43"/>
        <v>0</v>
      </c>
      <c r="AF38" s="50">
        <f t="shared" si="44"/>
        <v>0</v>
      </c>
      <c r="AG38" s="50">
        <f t="shared" si="45"/>
        <v>0</v>
      </c>
      <c r="AH38" s="50">
        <f t="shared" si="46"/>
        <v>0</v>
      </c>
      <c r="AI38" s="51"/>
      <c r="AJ38" s="35">
        <f t="shared" si="23"/>
        <v>1</v>
      </c>
    </row>
    <row r="39" spans="1:36" s="36" customFormat="1" ht="12.75">
      <c r="A39" s="52"/>
      <c r="B39" s="41">
        <v>41</v>
      </c>
      <c r="C39" s="42">
        <v>7.2</v>
      </c>
      <c r="D39" s="43" t="str">
        <f t="shared" si="24"/>
        <v>N</v>
      </c>
      <c r="E39" s="41">
        <v>29</v>
      </c>
      <c r="F39" s="42">
        <v>4.65</v>
      </c>
      <c r="G39" s="43" t="str">
        <f t="shared" si="25"/>
        <v>e</v>
      </c>
      <c r="H39" s="12">
        <f t="shared" si="17"/>
        <v>221.9269140877722</v>
      </c>
      <c r="I39" s="44">
        <f t="shared" si="18"/>
        <v>1.0752720591644458</v>
      </c>
      <c r="J39" s="44">
        <f t="shared" si="26"/>
        <v>771.0601978695098</v>
      </c>
      <c r="K39" s="44">
        <f t="shared" si="27"/>
        <v>1273.5732371035765</v>
      </c>
      <c r="L39" s="45">
        <f t="shared" si="19"/>
        <v>0.004480300246518524</v>
      </c>
      <c r="M39" s="46">
        <f t="shared" si="28"/>
        <v>3.21275082445629</v>
      </c>
      <c r="N39" s="12">
        <f t="shared" si="20"/>
        <v>0.6338190524054556</v>
      </c>
      <c r="O39" s="12">
        <f t="shared" si="21"/>
        <v>221.29309503536675</v>
      </c>
      <c r="P39" s="47">
        <f t="shared" si="22"/>
        <v>0.005205608838742334</v>
      </c>
      <c r="Q39" s="48">
        <f t="shared" si="29"/>
        <v>10</v>
      </c>
      <c r="R39" s="49">
        <f t="shared" si="30"/>
        <v>41.12</v>
      </c>
      <c r="S39" s="49">
        <f t="shared" si="31"/>
        <v>29.0775</v>
      </c>
      <c r="T39" s="49">
        <f t="shared" si="32"/>
        <v>0.7999999999997272</v>
      </c>
      <c r="U39" s="49">
        <f t="shared" si="33"/>
        <v>0.9500000000000455</v>
      </c>
      <c r="V39" s="49">
        <f t="shared" si="34"/>
        <v>41.11333333333333</v>
      </c>
      <c r="W39" s="49">
        <f t="shared" si="35"/>
        <v>29.069583333333334</v>
      </c>
      <c r="X39" s="49">
        <f t="shared" si="36"/>
        <v>1850.9656321933203</v>
      </c>
      <c r="Y39" s="49">
        <f t="shared" si="37"/>
        <v>1399.8708075719585</v>
      </c>
      <c r="Z39" s="49">
        <f t="shared" si="38"/>
        <v>0.7184775579099071</v>
      </c>
      <c r="AA39" s="50">
        <f t="shared" si="39"/>
        <v>0</v>
      </c>
      <c r="AB39" s="50">
        <f t="shared" si="40"/>
        <v>0</v>
      </c>
      <c r="AC39" s="50">
        <f t="shared" si="41"/>
        <v>221.9269140877722</v>
      </c>
      <c r="AD39" s="50">
        <f t="shared" si="42"/>
        <v>0</v>
      </c>
      <c r="AE39" s="50">
        <f t="shared" si="43"/>
        <v>0</v>
      </c>
      <c r="AF39" s="50">
        <f t="shared" si="44"/>
        <v>0</v>
      </c>
      <c r="AG39" s="50">
        <f t="shared" si="45"/>
        <v>0</v>
      </c>
      <c r="AH39" s="50">
        <f t="shared" si="46"/>
        <v>0</v>
      </c>
      <c r="AI39" s="51"/>
      <c r="AJ39" s="35">
        <f t="shared" si="23"/>
        <v>1</v>
      </c>
    </row>
    <row r="40" spans="1:36" s="36" customFormat="1" ht="12.75">
      <c r="A40" s="52"/>
      <c r="B40" s="41">
        <v>41</v>
      </c>
      <c r="C40" s="42">
        <v>6.4</v>
      </c>
      <c r="D40" s="43" t="str">
        <f t="shared" si="24"/>
        <v>N</v>
      </c>
      <c r="E40" s="41">
        <v>29</v>
      </c>
      <c r="F40" s="42">
        <v>3.7</v>
      </c>
      <c r="G40" s="43" t="str">
        <f t="shared" si="25"/>
        <v>e</v>
      </c>
      <c r="H40" s="12">
        <f t="shared" si="17"/>
        <v>195.83615170040923</v>
      </c>
      <c r="I40" s="44">
        <f t="shared" si="18"/>
        <v>0.4157805333790045</v>
      </c>
      <c r="J40" s="44">
        <f t="shared" si="26"/>
        <v>772.1354699286743</v>
      </c>
      <c r="K40" s="44">
        <f t="shared" si="27"/>
        <v>1273.1574565701976</v>
      </c>
      <c r="L40" s="45">
        <f t="shared" si="19"/>
        <v>0.0017324188890791854</v>
      </c>
      <c r="M40" s="46">
        <f t="shared" si="28"/>
        <v>3.2172311247028085</v>
      </c>
      <c r="N40" s="12">
        <f t="shared" si="20"/>
        <v>0.8147876023143079</v>
      </c>
      <c r="O40" s="12">
        <f t="shared" si="21"/>
        <v>195.02136409809492</v>
      </c>
      <c r="P40" s="47">
        <f t="shared" si="22"/>
        <v>0.0008217738565287203</v>
      </c>
      <c r="Q40" s="48">
        <f t="shared" si="29"/>
        <v>10</v>
      </c>
      <c r="R40" s="49">
        <f t="shared" si="30"/>
        <v>41.10666666666667</v>
      </c>
      <c r="S40" s="49">
        <f t="shared" si="31"/>
        <v>29.061666666666667</v>
      </c>
      <c r="T40" s="49">
        <f t="shared" si="32"/>
        <v>0.40000000000009095</v>
      </c>
      <c r="U40" s="49">
        <f t="shared" si="33"/>
        <v>0.15000000000009095</v>
      </c>
      <c r="V40" s="49">
        <f t="shared" si="34"/>
        <v>41.10333333333334</v>
      </c>
      <c r="W40" s="49">
        <f t="shared" si="35"/>
        <v>29.06041666666667</v>
      </c>
      <c r="X40" s="49">
        <f t="shared" si="36"/>
        <v>1850.9624092427514</v>
      </c>
      <c r="Y40" s="49">
        <f t="shared" si="37"/>
        <v>1400.0832107877254</v>
      </c>
      <c r="Z40" s="49">
        <f t="shared" si="38"/>
        <v>0.11346123539278387</v>
      </c>
      <c r="AA40" s="50">
        <f t="shared" si="39"/>
        <v>0</v>
      </c>
      <c r="AB40" s="50">
        <f t="shared" si="40"/>
        <v>0</v>
      </c>
      <c r="AC40" s="50">
        <f t="shared" si="41"/>
        <v>195.83615170040923</v>
      </c>
      <c r="AD40" s="50">
        <f t="shared" si="42"/>
        <v>0</v>
      </c>
      <c r="AE40" s="50">
        <f t="shared" si="43"/>
        <v>0</v>
      </c>
      <c r="AF40" s="50">
        <f t="shared" si="44"/>
        <v>0</v>
      </c>
      <c r="AG40" s="50">
        <f t="shared" si="45"/>
        <v>0</v>
      </c>
      <c r="AH40" s="50">
        <f t="shared" si="46"/>
        <v>0</v>
      </c>
      <c r="AI40" s="51"/>
      <c r="AJ40" s="35">
        <f t="shared" si="23"/>
        <v>1</v>
      </c>
    </row>
    <row r="41" spans="1:36" s="36" customFormat="1" ht="12.75">
      <c r="A41" s="52"/>
      <c r="B41" s="41">
        <v>41</v>
      </c>
      <c r="C41" s="42">
        <v>6</v>
      </c>
      <c r="D41" s="43" t="str">
        <f t="shared" si="24"/>
        <v>N</v>
      </c>
      <c r="E41" s="41">
        <v>29</v>
      </c>
      <c r="F41" s="42">
        <v>3.55</v>
      </c>
      <c r="G41" s="43" t="str">
        <f t="shared" si="25"/>
        <v>e</v>
      </c>
      <c r="H41" s="12">
        <f t="shared" si="17"/>
        <v>179.11544485953752</v>
      </c>
      <c r="I41" s="44">
        <f t="shared" si="18"/>
        <v>0.9801168002489645</v>
      </c>
      <c r="J41" s="44">
        <f t="shared" si="26"/>
        <v>772.5512504620533</v>
      </c>
      <c r="K41" s="44">
        <f t="shared" si="27"/>
        <v>1272.1773397699487</v>
      </c>
      <c r="L41" s="45">
        <f t="shared" si="19"/>
        <v>0.004083820001037352</v>
      </c>
      <c r="M41" s="46">
        <f t="shared" si="28"/>
        <v>3.2189635435918875</v>
      </c>
      <c r="N41" s="12">
        <f t="shared" si="20"/>
        <v>0.8432372954303979</v>
      </c>
      <c r="O41" s="12">
        <f t="shared" si="21"/>
        <v>178.27220756410713</v>
      </c>
      <c r="P41" s="47">
        <f t="shared" si="22"/>
        <v>0.00010954463829865808</v>
      </c>
      <c r="Q41" s="48">
        <f t="shared" si="29"/>
        <v>10</v>
      </c>
      <c r="R41" s="49">
        <f t="shared" si="30"/>
        <v>41.1</v>
      </c>
      <c r="S41" s="49">
        <f t="shared" si="31"/>
        <v>29.059166666666666</v>
      </c>
      <c r="T41" s="49">
        <f t="shared" si="32"/>
        <v>0.9800000000000182</v>
      </c>
      <c r="U41" s="49">
        <f t="shared" si="33"/>
        <v>0.01999999999998181</v>
      </c>
      <c r="V41" s="49">
        <f t="shared" si="34"/>
        <v>41.091833333333334</v>
      </c>
      <c r="W41" s="49">
        <f t="shared" si="35"/>
        <v>29.059333333333335</v>
      </c>
      <c r="X41" s="49">
        <f t="shared" si="36"/>
        <v>1850.958703051531</v>
      </c>
      <c r="Y41" s="49">
        <f t="shared" si="37"/>
        <v>1400.3274215044776</v>
      </c>
      <c r="Z41" s="49">
        <f t="shared" si="38"/>
        <v>0.01513083375868509</v>
      </c>
      <c r="AA41" s="50">
        <f t="shared" si="39"/>
        <v>0</v>
      </c>
      <c r="AB41" s="50">
        <f t="shared" si="40"/>
        <v>179.11544485953752</v>
      </c>
      <c r="AC41" s="50">
        <f t="shared" si="41"/>
        <v>0</v>
      </c>
      <c r="AD41" s="50">
        <f t="shared" si="42"/>
        <v>0</v>
      </c>
      <c r="AE41" s="50">
        <f t="shared" si="43"/>
        <v>0</v>
      </c>
      <c r="AF41" s="50">
        <f t="shared" si="44"/>
        <v>0</v>
      </c>
      <c r="AG41" s="50">
        <f t="shared" si="45"/>
        <v>0</v>
      </c>
      <c r="AH41" s="50">
        <f t="shared" si="46"/>
        <v>0</v>
      </c>
      <c r="AI41" s="51"/>
      <c r="AJ41" s="35">
        <f t="shared" si="23"/>
        <v>1</v>
      </c>
    </row>
    <row r="42" spans="1:36" s="36" customFormat="1" ht="12.75">
      <c r="A42" s="52"/>
      <c r="B42" s="41">
        <v>41</v>
      </c>
      <c r="C42" s="42">
        <v>5.02</v>
      </c>
      <c r="D42" s="43" t="str">
        <f t="shared" si="24"/>
        <v>N</v>
      </c>
      <c r="E42" s="41">
        <v>29</v>
      </c>
      <c r="F42" s="42">
        <v>3.57</v>
      </c>
      <c r="G42" s="43" t="str">
        <f t="shared" si="25"/>
        <v>e</v>
      </c>
      <c r="H42" s="12">
        <f t="shared" si="17"/>
        <v>219.67384130981836</v>
      </c>
      <c r="I42" s="44">
        <f t="shared" si="18"/>
        <v>0.6755956965367617</v>
      </c>
      <c r="J42" s="44">
        <f t="shared" si="26"/>
        <v>773.5313672623023</v>
      </c>
      <c r="K42" s="44">
        <f t="shared" si="27"/>
        <v>1271.501744073412</v>
      </c>
      <c r="L42" s="45">
        <f t="shared" si="19"/>
        <v>0.0028149820689031737</v>
      </c>
      <c r="M42" s="46">
        <f t="shared" si="28"/>
        <v>3.223047363592925</v>
      </c>
      <c r="N42" s="12">
        <f t="shared" si="20"/>
        <v>0.6554174013592645</v>
      </c>
      <c r="O42" s="12">
        <f t="shared" si="21"/>
        <v>219.01842390845908</v>
      </c>
      <c r="P42" s="47">
        <f t="shared" si="22"/>
        <v>0.003121241110486139</v>
      </c>
      <c r="Q42" s="48">
        <f t="shared" si="29"/>
        <v>10</v>
      </c>
      <c r="R42" s="49">
        <f t="shared" si="30"/>
        <v>41.083666666666666</v>
      </c>
      <c r="S42" s="49">
        <f t="shared" si="31"/>
        <v>29.0595</v>
      </c>
      <c r="T42" s="49">
        <f t="shared" si="32"/>
        <v>0.5199999999999818</v>
      </c>
      <c r="U42" s="49">
        <f t="shared" si="33"/>
        <v>0.5699999999999363</v>
      </c>
      <c r="V42" s="49">
        <f t="shared" si="34"/>
        <v>41.07933333333334</v>
      </c>
      <c r="W42" s="49">
        <f t="shared" si="35"/>
        <v>29.05475</v>
      </c>
      <c r="X42" s="49">
        <f t="shared" si="36"/>
        <v>1850.9546748284943</v>
      </c>
      <c r="Y42" s="49">
        <f t="shared" si="37"/>
        <v>1400.5928036402283</v>
      </c>
      <c r="Z42" s="49">
        <f t="shared" si="38"/>
        <v>0.4313114248185539</v>
      </c>
      <c r="AA42" s="50">
        <f t="shared" si="39"/>
        <v>0</v>
      </c>
      <c r="AB42" s="50">
        <f t="shared" si="40"/>
        <v>0</v>
      </c>
      <c r="AC42" s="50">
        <f t="shared" si="41"/>
        <v>219.67384130981836</v>
      </c>
      <c r="AD42" s="50">
        <f t="shared" si="42"/>
        <v>0</v>
      </c>
      <c r="AE42" s="50">
        <f t="shared" si="43"/>
        <v>0</v>
      </c>
      <c r="AF42" s="50">
        <f t="shared" si="44"/>
        <v>0</v>
      </c>
      <c r="AG42" s="50">
        <f t="shared" si="45"/>
        <v>0</v>
      </c>
      <c r="AH42" s="50">
        <f t="shared" si="46"/>
        <v>0</v>
      </c>
      <c r="AI42" s="51"/>
      <c r="AJ42" s="35">
        <f t="shared" si="23"/>
        <v>1</v>
      </c>
    </row>
    <row r="43" spans="1:36" s="36" customFormat="1" ht="12.75">
      <c r="A43" s="52"/>
      <c r="B43" s="41">
        <v>41</v>
      </c>
      <c r="C43" s="42">
        <v>4.5</v>
      </c>
      <c r="D43" s="43" t="str">
        <f t="shared" si="24"/>
        <v>N</v>
      </c>
      <c r="E43" s="41">
        <v>29</v>
      </c>
      <c r="F43" s="42">
        <v>3</v>
      </c>
      <c r="G43" s="43" t="str">
        <f t="shared" si="25"/>
        <v>e</v>
      </c>
      <c r="H43" s="12">
        <f t="shared" si="17"/>
        <v>196.36800858027834</v>
      </c>
      <c r="I43" s="44">
        <f t="shared" si="18"/>
        <v>1.3966022327961574</v>
      </c>
      <c r="J43" s="44">
        <f t="shared" si="26"/>
        <v>774.2069629588391</v>
      </c>
      <c r="K43" s="44">
        <f t="shared" si="27"/>
        <v>1270.105141840616</v>
      </c>
      <c r="L43" s="45">
        <f t="shared" si="19"/>
        <v>0.005819175969983989</v>
      </c>
      <c r="M43" s="46">
        <f t="shared" si="28"/>
        <v>3.225862345661828</v>
      </c>
      <c r="N43" s="12">
        <f t="shared" si="20"/>
        <v>0.8127142903912674</v>
      </c>
      <c r="O43" s="12">
        <f t="shared" si="21"/>
        <v>195.5552942898871</v>
      </c>
      <c r="P43" s="47">
        <f t="shared" si="22"/>
        <v>0.00284656426162434</v>
      </c>
      <c r="Q43" s="48">
        <f t="shared" si="29"/>
        <v>10</v>
      </c>
      <c r="R43" s="49">
        <f t="shared" si="30"/>
        <v>41.075</v>
      </c>
      <c r="S43" s="49">
        <f t="shared" si="31"/>
        <v>29.05</v>
      </c>
      <c r="T43" s="49">
        <f t="shared" si="32"/>
        <v>1.3400000000001455</v>
      </c>
      <c r="U43" s="49">
        <f t="shared" si="33"/>
        <v>0.5199999999999818</v>
      </c>
      <c r="V43" s="49">
        <f t="shared" si="34"/>
        <v>41.063833333333335</v>
      </c>
      <c r="W43" s="49">
        <f t="shared" si="35"/>
        <v>29.04566666666667</v>
      </c>
      <c r="X43" s="49">
        <f t="shared" si="36"/>
        <v>1850.9496801884652</v>
      </c>
      <c r="Y43" s="49">
        <f t="shared" si="37"/>
        <v>1400.9217844563982</v>
      </c>
      <c r="Z43" s="49">
        <f t="shared" si="38"/>
        <v>0.39357057391377986</v>
      </c>
      <c r="AA43" s="50">
        <f t="shared" si="39"/>
        <v>0</v>
      </c>
      <c r="AB43" s="50">
        <f t="shared" si="40"/>
        <v>0</v>
      </c>
      <c r="AC43" s="50">
        <f t="shared" si="41"/>
        <v>196.36800858027834</v>
      </c>
      <c r="AD43" s="50">
        <f t="shared" si="42"/>
        <v>0</v>
      </c>
      <c r="AE43" s="50">
        <f t="shared" si="43"/>
        <v>0</v>
      </c>
      <c r="AF43" s="50">
        <f t="shared" si="44"/>
        <v>0</v>
      </c>
      <c r="AG43" s="50">
        <f t="shared" si="45"/>
        <v>0</v>
      </c>
      <c r="AH43" s="50">
        <f t="shared" si="46"/>
        <v>0</v>
      </c>
      <c r="AI43" s="51"/>
      <c r="AJ43" s="35">
        <f t="shared" si="23"/>
        <v>1</v>
      </c>
    </row>
    <row r="44" spans="1:36" s="36" customFormat="1" ht="12.75">
      <c r="A44" s="52"/>
      <c r="B44" s="41">
        <v>41</v>
      </c>
      <c r="C44" s="42">
        <v>3.16</v>
      </c>
      <c r="D44" s="43" t="str">
        <f t="shared" si="24"/>
        <v>N</v>
      </c>
      <c r="E44" s="41">
        <v>29</v>
      </c>
      <c r="F44" s="42">
        <v>2.48</v>
      </c>
      <c r="G44" s="43" t="str">
        <f t="shared" si="25"/>
        <v>e</v>
      </c>
      <c r="H44" s="12">
        <f t="shared" si="17"/>
        <v>233.50507074230603</v>
      </c>
      <c r="I44" s="44">
        <f t="shared" si="18"/>
        <v>2.5052473912850246</v>
      </c>
      <c r="J44" s="44">
        <f t="shared" si="26"/>
        <v>775.6035651916352</v>
      </c>
      <c r="K44" s="44">
        <f t="shared" si="27"/>
        <v>1267.5998944493308</v>
      </c>
      <c r="L44" s="45">
        <f t="shared" si="19"/>
        <v>0.010438530797020937</v>
      </c>
      <c r="M44" s="46">
        <f t="shared" si="28"/>
        <v>3.231681521631812</v>
      </c>
      <c r="N44" s="12">
        <f t="shared" si="20"/>
        <v>0.5076993885368756</v>
      </c>
      <c r="O44" s="12">
        <f t="shared" si="21"/>
        <v>232.99737135376915</v>
      </c>
      <c r="P44" s="47">
        <f t="shared" si="22"/>
        <v>0.014554390537160861</v>
      </c>
      <c r="Q44" s="48">
        <f t="shared" si="29"/>
        <v>10</v>
      </c>
      <c r="R44" s="49">
        <f t="shared" si="30"/>
        <v>41.05266666666667</v>
      </c>
      <c r="S44" s="49">
        <f t="shared" si="31"/>
        <v>29.041333333333334</v>
      </c>
      <c r="T44" s="49">
        <f t="shared" si="32"/>
        <v>1.4899999999997817</v>
      </c>
      <c r="U44" s="49">
        <f t="shared" si="33"/>
        <v>2.660000000000082</v>
      </c>
      <c r="V44" s="49">
        <f t="shared" si="34"/>
        <v>41.04025</v>
      </c>
      <c r="W44" s="49">
        <f t="shared" si="35"/>
        <v>29.019166666666667</v>
      </c>
      <c r="X44" s="49">
        <f t="shared" si="36"/>
        <v>1850.9420815771084</v>
      </c>
      <c r="Y44" s="49">
        <f t="shared" si="37"/>
        <v>1401.4221329082893</v>
      </c>
      <c r="Z44" s="49">
        <f t="shared" si="38"/>
        <v>2.0139921776265846</v>
      </c>
      <c r="AA44" s="50">
        <f t="shared" si="39"/>
        <v>0</v>
      </c>
      <c r="AB44" s="50">
        <f t="shared" si="40"/>
        <v>0</v>
      </c>
      <c r="AC44" s="50">
        <f t="shared" si="41"/>
        <v>233.50507074230603</v>
      </c>
      <c r="AD44" s="50">
        <f t="shared" si="42"/>
        <v>0</v>
      </c>
      <c r="AE44" s="50">
        <f t="shared" si="43"/>
        <v>0</v>
      </c>
      <c r="AF44" s="50">
        <f t="shared" si="44"/>
        <v>0</v>
      </c>
      <c r="AG44" s="50">
        <f t="shared" si="45"/>
        <v>0</v>
      </c>
      <c r="AH44" s="50">
        <f t="shared" si="46"/>
        <v>0</v>
      </c>
      <c r="AI44" s="51"/>
      <c r="AJ44" s="35">
        <f t="shared" si="23"/>
        <v>1</v>
      </c>
    </row>
    <row r="45" spans="1:36" s="36" customFormat="1" ht="12.75">
      <c r="A45" s="52"/>
      <c r="B45" s="41">
        <v>41</v>
      </c>
      <c r="C45" s="42">
        <v>1.67</v>
      </c>
      <c r="D45" s="43" t="str">
        <f t="shared" si="24"/>
        <v>N</v>
      </c>
      <c r="E45" s="41">
        <v>28</v>
      </c>
      <c r="F45" s="42">
        <v>59.82</v>
      </c>
      <c r="G45" s="43" t="str">
        <f t="shared" si="25"/>
        <v>e</v>
      </c>
      <c r="H45" s="12">
        <f t="shared" si="17"/>
        <v>206.20915979037056</v>
      </c>
      <c r="I45" s="44">
        <f t="shared" si="18"/>
        <v>0.44583755039800915</v>
      </c>
      <c r="J45" s="44">
        <f t="shared" si="26"/>
        <v>778.1088125829202</v>
      </c>
      <c r="K45" s="44">
        <f t="shared" si="27"/>
        <v>1267.1540568989328</v>
      </c>
      <c r="L45" s="45">
        <f t="shared" si="19"/>
        <v>0.0018576564599917047</v>
      </c>
      <c r="M45" s="46">
        <f t="shared" si="28"/>
        <v>3.2421200524288327</v>
      </c>
      <c r="N45" s="12">
        <f t="shared" si="20"/>
        <v>0.7617573687276219</v>
      </c>
      <c r="O45" s="12">
        <f t="shared" si="21"/>
        <v>205.44740242164295</v>
      </c>
      <c r="P45" s="47">
        <f t="shared" si="22"/>
        <v>0.0014221603220382095</v>
      </c>
      <c r="Q45" s="48">
        <f t="shared" si="29"/>
        <v>10</v>
      </c>
      <c r="R45" s="49">
        <f t="shared" si="30"/>
        <v>41.027833333333334</v>
      </c>
      <c r="S45" s="49">
        <f t="shared" si="31"/>
        <v>28.997</v>
      </c>
      <c r="T45" s="49">
        <f t="shared" si="32"/>
        <v>0.40000000000009095</v>
      </c>
      <c r="U45" s="49">
        <f t="shared" si="33"/>
        <v>0.25999999999976353</v>
      </c>
      <c r="V45" s="49">
        <f t="shared" si="34"/>
        <v>41.0245</v>
      </c>
      <c r="W45" s="49">
        <f t="shared" si="35"/>
        <v>28.994833333333332</v>
      </c>
      <c r="X45" s="49">
        <f t="shared" si="36"/>
        <v>1850.937007399357</v>
      </c>
      <c r="Y45" s="49">
        <f t="shared" si="37"/>
        <v>1401.7561550163653</v>
      </c>
      <c r="Z45" s="49">
        <f t="shared" si="38"/>
        <v>0.19690383781131485</v>
      </c>
      <c r="AA45" s="50">
        <f t="shared" si="39"/>
        <v>0</v>
      </c>
      <c r="AB45" s="50">
        <f t="shared" si="40"/>
        <v>0</v>
      </c>
      <c r="AC45" s="50">
        <f t="shared" si="41"/>
        <v>206.20915979037056</v>
      </c>
      <c r="AD45" s="50">
        <f t="shared" si="42"/>
        <v>0</v>
      </c>
      <c r="AE45" s="50">
        <f t="shared" si="43"/>
        <v>0</v>
      </c>
      <c r="AF45" s="50">
        <f t="shared" si="44"/>
        <v>0</v>
      </c>
      <c r="AG45" s="50">
        <f t="shared" si="45"/>
        <v>0</v>
      </c>
      <c r="AH45" s="50">
        <f t="shared" si="46"/>
        <v>0</v>
      </c>
      <c r="AI45" s="51"/>
      <c r="AJ45" s="35">
        <f t="shared" si="23"/>
        <v>1</v>
      </c>
    </row>
    <row r="46" spans="1:36" s="36" customFormat="1" ht="12.75">
      <c r="A46" s="52"/>
      <c r="B46" s="41">
        <v>41</v>
      </c>
      <c r="C46" s="42">
        <v>1.27</v>
      </c>
      <c r="D46" s="43" t="str">
        <f t="shared" si="24"/>
        <v>N</v>
      </c>
      <c r="E46" s="41">
        <v>28</v>
      </c>
      <c r="F46" s="42">
        <v>59.56</v>
      </c>
      <c r="G46" s="43" t="str">
        <f t="shared" si="25"/>
        <v>e</v>
      </c>
      <c r="H46" s="12">
        <f t="shared" si="17"/>
        <v>181.4709778917314</v>
      </c>
      <c r="I46" s="44">
        <f t="shared" si="18"/>
        <v>1.7705834848508912</v>
      </c>
      <c r="J46" s="44">
        <f t="shared" si="26"/>
        <v>778.5546501333182</v>
      </c>
      <c r="K46" s="44">
        <f t="shared" si="27"/>
        <v>1265.383473414082</v>
      </c>
      <c r="L46" s="45">
        <f t="shared" si="19"/>
        <v>0.007377431186878713</v>
      </c>
      <c r="M46" s="46">
        <f t="shared" si="28"/>
        <v>3.2439777088888246</v>
      </c>
      <c r="N46" s="12">
        <f t="shared" si="20"/>
        <v>0.843570302322136</v>
      </c>
      <c r="O46" s="12">
        <f t="shared" si="21"/>
        <v>180.62740758940924</v>
      </c>
      <c r="P46" s="47">
        <f t="shared" si="22"/>
        <v>0.00032807177314114587</v>
      </c>
      <c r="Q46" s="48">
        <f t="shared" si="29"/>
        <v>10</v>
      </c>
      <c r="R46" s="49">
        <f t="shared" si="30"/>
        <v>41.021166666666666</v>
      </c>
      <c r="S46" s="49">
        <f t="shared" si="31"/>
        <v>28.99266666666667</v>
      </c>
      <c r="T46" s="49">
        <f t="shared" si="32"/>
        <v>1.7699999999999818</v>
      </c>
      <c r="U46" s="49">
        <f t="shared" si="33"/>
        <v>0.060000000000172804</v>
      </c>
      <c r="V46" s="49">
        <f t="shared" si="34"/>
        <v>41.00641666666667</v>
      </c>
      <c r="W46" s="49">
        <f t="shared" si="35"/>
        <v>28.99216666666667</v>
      </c>
      <c r="X46" s="49">
        <f t="shared" si="36"/>
        <v>1850.9311820007213</v>
      </c>
      <c r="Y46" s="49">
        <f t="shared" si="37"/>
        <v>1402.1395306265135</v>
      </c>
      <c r="Z46" s="49">
        <f t="shared" si="38"/>
        <v>0.04545191774601608</v>
      </c>
      <c r="AA46" s="50">
        <f t="shared" si="39"/>
        <v>0</v>
      </c>
      <c r="AB46" s="50">
        <f t="shared" si="40"/>
        <v>0</v>
      </c>
      <c r="AC46" s="50">
        <f t="shared" si="41"/>
        <v>181.4709778917314</v>
      </c>
      <c r="AD46" s="50">
        <f t="shared" si="42"/>
        <v>0</v>
      </c>
      <c r="AE46" s="50">
        <f t="shared" si="43"/>
        <v>0</v>
      </c>
      <c r="AF46" s="50">
        <f t="shared" si="44"/>
        <v>0</v>
      </c>
      <c r="AG46" s="50">
        <f t="shared" si="45"/>
        <v>0</v>
      </c>
      <c r="AH46" s="50">
        <f t="shared" si="46"/>
        <v>0</v>
      </c>
      <c r="AI46" s="51"/>
      <c r="AJ46" s="35">
        <f t="shared" si="23"/>
        <v>1</v>
      </c>
    </row>
    <row r="47" spans="1:36" s="36" customFormat="1" ht="12.75">
      <c r="A47" s="52"/>
      <c r="B47" s="41">
        <v>40</v>
      </c>
      <c r="C47" s="42">
        <v>59.5</v>
      </c>
      <c r="D47" s="43" t="str">
        <f t="shared" si="24"/>
        <v>N</v>
      </c>
      <c r="E47" s="41">
        <v>28</v>
      </c>
      <c r="F47" s="42">
        <v>59.5</v>
      </c>
      <c r="G47" s="43" t="str">
        <f t="shared" si="25"/>
        <v>e</v>
      </c>
      <c r="H47" s="12">
        <f t="shared" si="17"/>
        <v>217.1530672421309</v>
      </c>
      <c r="I47" s="44">
        <f t="shared" si="18"/>
        <v>0.6273329754975685</v>
      </c>
      <c r="J47" s="44">
        <f t="shared" si="26"/>
        <v>780.3252336181691</v>
      </c>
      <c r="K47" s="44">
        <f t="shared" si="27"/>
        <v>1264.7561404385842</v>
      </c>
      <c r="L47" s="45">
        <f t="shared" si="19"/>
        <v>0.002613887397906535</v>
      </c>
      <c r="M47" s="46">
        <f t="shared" si="28"/>
        <v>3.2513551400757033</v>
      </c>
      <c r="N47" s="12">
        <f t="shared" si="20"/>
        <v>0.668219593865339</v>
      </c>
      <c r="O47" s="12">
        <f t="shared" si="21"/>
        <v>216.48484764826557</v>
      </c>
      <c r="P47" s="47">
        <f t="shared" si="22"/>
        <v>0.0027328931720430635</v>
      </c>
      <c r="Q47" s="48">
        <f t="shared" si="29"/>
        <v>10</v>
      </c>
      <c r="R47" s="49">
        <f t="shared" si="30"/>
        <v>40.99166666666667</v>
      </c>
      <c r="S47" s="49">
        <f t="shared" si="31"/>
        <v>28.991666666666667</v>
      </c>
      <c r="T47" s="49">
        <f t="shared" si="32"/>
        <v>0.5</v>
      </c>
      <c r="U47" s="49">
        <f t="shared" si="33"/>
        <v>0.5</v>
      </c>
      <c r="V47" s="49">
        <f t="shared" si="34"/>
        <v>40.9875</v>
      </c>
      <c r="W47" s="49">
        <f t="shared" si="35"/>
        <v>28.9875</v>
      </c>
      <c r="X47" s="49">
        <f t="shared" si="36"/>
        <v>1850.925088735409</v>
      </c>
      <c r="Y47" s="49">
        <f t="shared" si="37"/>
        <v>1402.5404231224313</v>
      </c>
      <c r="Z47" s="49">
        <f t="shared" si="38"/>
        <v>0.3788755232878378</v>
      </c>
      <c r="AA47" s="50">
        <f t="shared" si="39"/>
        <v>0</v>
      </c>
      <c r="AB47" s="50">
        <f t="shared" si="40"/>
        <v>0</v>
      </c>
      <c r="AC47" s="50">
        <f t="shared" si="41"/>
        <v>217.1530672421309</v>
      </c>
      <c r="AD47" s="50">
        <f t="shared" si="42"/>
        <v>0</v>
      </c>
      <c r="AE47" s="50">
        <f t="shared" si="43"/>
        <v>0</v>
      </c>
      <c r="AF47" s="50">
        <f t="shared" si="44"/>
        <v>0</v>
      </c>
      <c r="AG47" s="50">
        <f t="shared" si="45"/>
        <v>0</v>
      </c>
      <c r="AH47" s="50">
        <f t="shared" si="46"/>
        <v>0</v>
      </c>
      <c r="AI47" s="51"/>
      <c r="AJ47" s="35">
        <f t="shared" si="23"/>
        <v>1</v>
      </c>
    </row>
    <row r="48" spans="1:36" s="36" customFormat="1" ht="12.75">
      <c r="A48" s="52"/>
      <c r="B48" s="41">
        <v>40</v>
      </c>
      <c r="C48" s="42">
        <v>59</v>
      </c>
      <c r="D48" s="43" t="str">
        <f t="shared" si="24"/>
        <v>N</v>
      </c>
      <c r="E48" s="41">
        <v>28</v>
      </c>
      <c r="F48" s="42">
        <v>59</v>
      </c>
      <c r="G48" s="43" t="str">
        <f t="shared" si="25"/>
        <v>e</v>
      </c>
      <c r="H48" s="12">
        <f t="shared" si="17"/>
        <v>225.3007434936481</v>
      </c>
      <c r="I48" s="44">
        <f t="shared" si="18"/>
        <v>1.7060346504368105</v>
      </c>
      <c r="J48" s="44">
        <f t="shared" si="26"/>
        <v>780.9525665936667</v>
      </c>
      <c r="K48" s="44">
        <f t="shared" si="27"/>
        <v>1263.0501057881474</v>
      </c>
      <c r="L48" s="45">
        <f t="shared" si="19"/>
        <v>0.007108477710153376</v>
      </c>
      <c r="M48" s="46">
        <f t="shared" si="28"/>
        <v>3.2539690274736097</v>
      </c>
      <c r="N48" s="12">
        <f t="shared" si="20"/>
        <v>0.5906365885719302</v>
      </c>
      <c r="O48" s="12">
        <f t="shared" si="21"/>
        <v>224.71010690507617</v>
      </c>
      <c r="P48" s="47">
        <f t="shared" si="22"/>
        <v>0.008742769335438957</v>
      </c>
      <c r="Q48" s="48">
        <f t="shared" si="29"/>
        <v>10</v>
      </c>
      <c r="R48" s="49">
        <f t="shared" si="30"/>
        <v>40.983333333333334</v>
      </c>
      <c r="S48" s="49">
        <f t="shared" si="31"/>
        <v>28.983333333333334</v>
      </c>
      <c r="T48" s="49">
        <f t="shared" si="32"/>
        <v>1.2000000000002728</v>
      </c>
      <c r="U48" s="49">
        <f t="shared" si="33"/>
        <v>1.599999999999909</v>
      </c>
      <c r="V48" s="49">
        <f t="shared" si="34"/>
        <v>40.97333333333333</v>
      </c>
      <c r="W48" s="49">
        <f t="shared" si="35"/>
        <v>28.97</v>
      </c>
      <c r="X48" s="49">
        <f t="shared" si="36"/>
        <v>1850.9205258902768</v>
      </c>
      <c r="Y48" s="49">
        <f t="shared" si="37"/>
        <v>1402.8405503849078</v>
      </c>
      <c r="Z48" s="49">
        <f t="shared" si="38"/>
        <v>1.2126641037362305</v>
      </c>
      <c r="AA48" s="50">
        <f t="shared" si="39"/>
        <v>0</v>
      </c>
      <c r="AB48" s="50">
        <f t="shared" si="40"/>
        <v>0</v>
      </c>
      <c r="AC48" s="50">
        <f t="shared" si="41"/>
        <v>225.3007434936481</v>
      </c>
      <c r="AD48" s="50">
        <f t="shared" si="42"/>
        <v>0</v>
      </c>
      <c r="AE48" s="50">
        <f t="shared" si="43"/>
        <v>0</v>
      </c>
      <c r="AF48" s="50">
        <f t="shared" si="44"/>
        <v>0</v>
      </c>
      <c r="AG48" s="50">
        <f t="shared" si="45"/>
        <v>0</v>
      </c>
      <c r="AH48" s="50">
        <f t="shared" si="46"/>
        <v>0</v>
      </c>
      <c r="AI48" s="51"/>
      <c r="AJ48" s="35">
        <f t="shared" si="23"/>
        <v>1</v>
      </c>
    </row>
    <row r="49" spans="1:36" s="36" customFormat="1" ht="12.75">
      <c r="A49" s="52"/>
      <c r="B49" s="41">
        <v>40</v>
      </c>
      <c r="C49" s="42">
        <v>57.8</v>
      </c>
      <c r="D49" s="43" t="str">
        <f t="shared" si="24"/>
        <v>N</v>
      </c>
      <c r="E49" s="41">
        <v>28</v>
      </c>
      <c r="F49" s="42">
        <v>57.4</v>
      </c>
      <c r="G49" s="43" t="str">
        <f t="shared" si="25"/>
        <v>e</v>
      </c>
      <c r="H49" s="12">
        <f t="shared" si="17"/>
        <v>235.55918501745083</v>
      </c>
      <c r="I49" s="44">
        <f t="shared" si="18"/>
        <v>4.597256996358827</v>
      </c>
      <c r="J49" s="44">
        <f t="shared" si="26"/>
        <v>782.6586012441035</v>
      </c>
      <c r="K49" s="44">
        <f t="shared" si="27"/>
        <v>1258.4528487917887</v>
      </c>
      <c r="L49" s="45">
        <f t="shared" si="19"/>
        <v>0.019155237484828447</v>
      </c>
      <c r="M49" s="46">
        <f t="shared" si="28"/>
        <v>3.261077505183763</v>
      </c>
      <c r="N49" s="12">
        <f t="shared" si="20"/>
        <v>0.4756933621840146</v>
      </c>
      <c r="O49" s="12">
        <f t="shared" si="21"/>
        <v>235.0834916552668</v>
      </c>
      <c r="P49" s="47">
        <f t="shared" si="22"/>
        <v>0.027303763028887443</v>
      </c>
      <c r="Q49" s="48">
        <f t="shared" si="29"/>
        <v>10</v>
      </c>
      <c r="R49" s="49">
        <f t="shared" si="30"/>
        <v>40.96333333333333</v>
      </c>
      <c r="S49" s="49">
        <f t="shared" si="31"/>
        <v>28.956666666666667</v>
      </c>
      <c r="T49" s="49">
        <f t="shared" si="32"/>
        <v>2.5999999999994543</v>
      </c>
      <c r="U49" s="49">
        <f t="shared" si="33"/>
        <v>5</v>
      </c>
      <c r="V49" s="49">
        <f t="shared" si="34"/>
        <v>40.94166666666666</v>
      </c>
      <c r="W49" s="49">
        <f t="shared" si="35"/>
        <v>28.915</v>
      </c>
      <c r="X49" s="49">
        <f t="shared" si="36"/>
        <v>1850.9103278131872</v>
      </c>
      <c r="Y49" s="49">
        <f t="shared" si="37"/>
        <v>1403.5111114637516</v>
      </c>
      <c r="Z49" s="49">
        <f t="shared" si="38"/>
        <v>3.7914076397260454</v>
      </c>
      <c r="AA49" s="50">
        <f t="shared" si="39"/>
        <v>0</v>
      </c>
      <c r="AB49" s="50">
        <f t="shared" si="40"/>
        <v>0</v>
      </c>
      <c r="AC49" s="50">
        <f t="shared" si="41"/>
        <v>235.55918501745083</v>
      </c>
      <c r="AD49" s="50">
        <f t="shared" si="42"/>
        <v>0</v>
      </c>
      <c r="AE49" s="50">
        <f t="shared" si="43"/>
        <v>0</v>
      </c>
      <c r="AF49" s="50">
        <f t="shared" si="44"/>
        <v>0</v>
      </c>
      <c r="AG49" s="50">
        <f t="shared" si="45"/>
        <v>0</v>
      </c>
      <c r="AH49" s="50">
        <f t="shared" si="46"/>
        <v>0</v>
      </c>
      <c r="AI49" s="51"/>
      <c r="AJ49" s="35">
        <f t="shared" si="23"/>
        <v>1</v>
      </c>
    </row>
    <row r="50" spans="1:36" s="36" customFormat="1" ht="12.75">
      <c r="A50" s="52"/>
      <c r="B50" s="41">
        <v>40</v>
      </c>
      <c r="C50" s="42">
        <v>55.2</v>
      </c>
      <c r="D50" s="43" t="str">
        <f t="shared" si="24"/>
        <v>N</v>
      </c>
      <c r="E50" s="41">
        <v>28</v>
      </c>
      <c r="F50" s="42">
        <v>52.4</v>
      </c>
      <c r="G50" s="43" t="str">
        <f t="shared" si="25"/>
        <v>e</v>
      </c>
      <c r="H50" s="12">
        <f t="shared" si="17"/>
        <v>261.5541731055631</v>
      </c>
      <c r="I50" s="44">
        <f t="shared" si="18"/>
        <v>21.787348021617415</v>
      </c>
      <c r="J50" s="44">
        <f t="shared" si="26"/>
        <v>787.2558582404623</v>
      </c>
      <c r="K50" s="44">
        <f t="shared" si="27"/>
        <v>1236.6655007701713</v>
      </c>
      <c r="L50" s="45">
        <f t="shared" si="19"/>
        <v>0.09078061675673922</v>
      </c>
      <c r="M50" s="46">
        <f t="shared" si="28"/>
        <v>3.2802327426685913</v>
      </c>
      <c r="N50" s="12">
        <f t="shared" si="20"/>
        <v>0.12383625668259143</v>
      </c>
      <c r="O50" s="12">
        <f t="shared" si="21"/>
        <v>261.43033684888053</v>
      </c>
      <c r="P50" s="47">
        <f t="shared" si="22"/>
        <v>0.15493451061197844</v>
      </c>
      <c r="Q50" s="48">
        <f t="shared" si="29"/>
        <v>10</v>
      </c>
      <c r="R50" s="49">
        <f t="shared" si="30"/>
        <v>40.92</v>
      </c>
      <c r="S50" s="49">
        <f t="shared" si="31"/>
        <v>28.873333333333335</v>
      </c>
      <c r="T50" s="49">
        <f t="shared" si="32"/>
        <v>3.200000000000273</v>
      </c>
      <c r="U50" s="49">
        <f t="shared" si="33"/>
        <v>28.40000000000009</v>
      </c>
      <c r="V50" s="49">
        <f t="shared" si="34"/>
        <v>40.89333333333333</v>
      </c>
      <c r="W50" s="49">
        <f t="shared" si="35"/>
        <v>28.636666666666667</v>
      </c>
      <c r="X50" s="49">
        <f t="shared" si="36"/>
        <v>1850.8947656111525</v>
      </c>
      <c r="Y50" s="49">
        <f t="shared" si="37"/>
        <v>1404.533768838826</v>
      </c>
      <c r="Z50" s="49">
        <f t="shared" si="38"/>
        <v>21.551068043488577</v>
      </c>
      <c r="AA50" s="50">
        <f t="shared" si="39"/>
        <v>0</v>
      </c>
      <c r="AB50" s="50">
        <f t="shared" si="40"/>
        <v>0</v>
      </c>
      <c r="AC50" s="50">
        <f t="shared" si="41"/>
        <v>261.5541731055631</v>
      </c>
      <c r="AD50" s="50">
        <f t="shared" si="42"/>
        <v>0</v>
      </c>
      <c r="AE50" s="50">
        <f t="shared" si="43"/>
        <v>0</v>
      </c>
      <c r="AF50" s="50">
        <f t="shared" si="44"/>
        <v>0</v>
      </c>
      <c r="AG50" s="50">
        <f t="shared" si="45"/>
        <v>0</v>
      </c>
      <c r="AH50" s="50">
        <f t="shared" si="46"/>
        <v>0</v>
      </c>
      <c r="AI50" s="51"/>
      <c r="AJ50" s="35">
        <f t="shared" si="23"/>
        <v>1</v>
      </c>
    </row>
    <row r="51" spans="1:36" s="36" customFormat="1" ht="12.75">
      <c r="A51" s="52"/>
      <c r="B51" s="41">
        <v>40</v>
      </c>
      <c r="C51" s="42">
        <v>52</v>
      </c>
      <c r="D51" s="43" t="str">
        <f t="shared" si="24"/>
        <v>N</v>
      </c>
      <c r="E51" s="41">
        <v>28</v>
      </c>
      <c r="F51" s="42">
        <v>24</v>
      </c>
      <c r="G51" s="43" t="str">
        <f t="shared" si="25"/>
        <v>e</v>
      </c>
      <c r="H51" s="12">
        <f aca="true" t="shared" si="47" ref="H51:H106">IF(B52=0,"",AA51+AB51+AC51+AD51+AE51+AF51+AG51+AH51)</f>
        <v>260.99209484123037</v>
      </c>
      <c r="I51" s="44">
        <f aca="true" t="shared" si="48" ref="I51:I106">IF(B52="","",SQRT(T51*T51+Z51*Z51))</f>
        <v>35.76658157821717</v>
      </c>
      <c r="J51" s="44">
        <f aca="true" t="shared" si="49" ref="J51:J106">IF(B51="","",IF(K50&gt;0,I50+J50,0))</f>
        <v>809.0432062620797</v>
      </c>
      <c r="K51" s="44">
        <f aca="true" t="shared" si="50" ref="K51:K106">IF(B52="","",K50-I51)</f>
        <v>1200.898919191954</v>
      </c>
      <c r="L51" s="45">
        <f aca="true" t="shared" si="51" ref="L51:L106">IF(B52="","",I51/Q51/24)</f>
        <v>0.14902742324257154</v>
      </c>
      <c r="M51" s="46">
        <f t="shared" si="28"/>
        <v>3.3710133594253304</v>
      </c>
      <c r="N51" s="12">
        <f aca="true" t="shared" si="52" ref="N51:N106">IF(B52="","",-57.2957795130823*(Q51*COS(H51*0.0174532925199432)/(900*COS(B51*0.0174532925199432)+Q51*SIN(H51*0.0174532925199432))))</f>
        <v>0.13200892325158914</v>
      </c>
      <c r="O51" s="12">
        <f aca="true" t="shared" si="53" ref="O51:O106">IF(B52="","",H51-N51)</f>
        <v>260.8600859179788</v>
      </c>
      <c r="P51" s="47">
        <f t="shared" si="22"/>
        <v>0.2533028620533333</v>
      </c>
      <c r="Q51" s="48">
        <f aca="true" t="shared" si="54" ref="Q51:Q106">IF(B52="","",Q50)</f>
        <v>10</v>
      </c>
      <c r="R51" s="49">
        <f aca="true" t="shared" si="55" ref="R51:R106">IF(D51="N",C51/60+B51,IF(D51="n",C51/60+B51,IF(D51="s",-(C51/60+B51),IF(D51="S",-(C51/60+B51),"ERROR"))))</f>
        <v>40.86666666666667</v>
      </c>
      <c r="S51" s="49">
        <f aca="true" t="shared" si="56" ref="S51:S106">IF(G51="E",F51/60+E51,IF(G51="e",F51/60+E51,IF(G51="w",-(F51/60+E51),IF(G51="W",-(F51/60+E51),"ERROR"))))</f>
        <v>28.4</v>
      </c>
      <c r="T51" s="49">
        <f aca="true" t="shared" si="57" ref="T51:T106">IF(R52&gt;0,ABS((R51*60)-(R52*60)),0)</f>
        <v>5.599999999999909</v>
      </c>
      <c r="U51" s="49">
        <f aca="true" t="shared" si="58" ref="U51:U106">IF(S52=0,0,ABS((S51*60)-(S52*60)))</f>
        <v>46.5</v>
      </c>
      <c r="V51" s="49">
        <f aca="true" t="shared" si="59" ref="V51:V106">(R51+R52)/2</f>
        <v>40.82</v>
      </c>
      <c r="W51" s="49">
        <f aca="true" t="shared" si="60" ref="W51:W106">(S51+S52)/2</f>
        <v>28.0125</v>
      </c>
      <c r="X51" s="49">
        <f aca="true" t="shared" si="61" ref="X51:X106">1842.93625878542/POWER((1-0.0066934216*SIN(V51*0.0174532925199432)*SIN(V51*0.0174532925199432)),3/2)</f>
        <v>1850.8711616612434</v>
      </c>
      <c r="Y51" s="49">
        <f aca="true" t="shared" si="62" ref="Y51:Y106">(6378245*COS(V51*0.0174532925199432)*0.000290888)/SQRT(1-0.0066934216*SIN(V51*0.0174532925199432)*SIN(V51*0.0174532925199432))</f>
        <v>1406.083468937632</v>
      </c>
      <c r="Z51" s="49">
        <f aca="true" t="shared" si="63" ref="Z51:Z106">U51*Y51/X51</f>
        <v>35.325463306109164</v>
      </c>
      <c r="AA51" s="50">
        <f aca="true" t="shared" si="64" ref="AA51:AA106">IF(R51&lt;R52,IF(S51&lt;S52,ATAN(Z51/T51)*57.2957795130823,0),0)</f>
        <v>0</v>
      </c>
      <c r="AB51" s="50">
        <f aca="true" t="shared" si="65" ref="AB51:AB106">IF(R51&gt;R52,IF(S51&lt;S52,180-ATAN(Z51/T51)*57.2957795130823,0),0)</f>
        <v>0</v>
      </c>
      <c r="AC51" s="50">
        <f aca="true" t="shared" si="66" ref="AC51:AC106">IF(R51&gt;R52,IF(S51&gt;S52,180+ATAN(Z51/T51)*57.2957795130823,0),0)</f>
        <v>260.99209484123037</v>
      </c>
      <c r="AD51" s="50">
        <f aca="true" t="shared" si="67" ref="AD51:AD106">IF(R51&lt;R52,IF(S51&gt;S52,360-ATAN(Z51/T51)*57.2957795130823,0),0)</f>
        <v>0</v>
      </c>
      <c r="AE51" s="50">
        <f aca="true" t="shared" si="68" ref="AE51:AE106">IF(R51&lt;R52,IF(S51=S52,0,0),0)</f>
        <v>0</v>
      </c>
      <c r="AF51" s="50">
        <f aca="true" t="shared" si="69" ref="AF51:AF106">IF(R51&gt;R52,IF(S51=S52,180,0),0)</f>
        <v>0</v>
      </c>
      <c r="AG51" s="50">
        <f aca="true" t="shared" si="70" ref="AG51:AG106">IF(R51=R52,IF(S51&lt;S52,90,0),0)</f>
        <v>0</v>
      </c>
      <c r="AH51" s="50">
        <f aca="true" t="shared" si="71" ref="AH51:AH106">IF(R51=R52,IF(S51&gt;S52,270,0),0)</f>
        <v>0</v>
      </c>
      <c r="AI51" s="51"/>
      <c r="AJ51" s="35">
        <f t="shared" si="23"/>
        <v>1</v>
      </c>
    </row>
    <row r="52" spans="1:36" s="36" customFormat="1" ht="12.75">
      <c r="A52" s="52"/>
      <c r="B52" s="41">
        <v>40</v>
      </c>
      <c r="C52" s="42">
        <v>46.4</v>
      </c>
      <c r="D52" s="43" t="str">
        <f t="shared" si="24"/>
        <v>N</v>
      </c>
      <c r="E52" s="41">
        <v>27</v>
      </c>
      <c r="F52" s="42">
        <v>37.5</v>
      </c>
      <c r="G52" s="43" t="str">
        <f t="shared" si="25"/>
        <v>e</v>
      </c>
      <c r="H52" s="12">
        <f t="shared" si="47"/>
        <v>243.24291478645716</v>
      </c>
      <c r="I52" s="44">
        <f t="shared" si="48"/>
        <v>31.985154364692537</v>
      </c>
      <c r="J52" s="44">
        <f t="shared" si="49"/>
        <v>844.8097878402968</v>
      </c>
      <c r="K52" s="44">
        <f t="shared" si="50"/>
        <v>1168.9137648272615</v>
      </c>
      <c r="L52" s="45">
        <f t="shared" si="51"/>
        <v>0.13327147651955223</v>
      </c>
      <c r="M52" s="46">
        <f t="shared" si="28"/>
        <v>3.520040782667902</v>
      </c>
      <c r="N52" s="12">
        <f t="shared" si="52"/>
        <v>0.37905451425099557</v>
      </c>
      <c r="O52" s="12">
        <f t="shared" si="53"/>
        <v>242.86386027220618</v>
      </c>
      <c r="P52" s="47">
        <f t="shared" si="22"/>
        <v>0.20358771782876495</v>
      </c>
      <c r="Q52" s="48">
        <f t="shared" si="54"/>
        <v>10</v>
      </c>
      <c r="R52" s="49">
        <f t="shared" si="55"/>
        <v>40.77333333333333</v>
      </c>
      <c r="S52" s="49">
        <f t="shared" si="56"/>
        <v>27.625</v>
      </c>
      <c r="T52" s="49">
        <f t="shared" si="57"/>
        <v>14.400000000000091</v>
      </c>
      <c r="U52" s="49">
        <f t="shared" si="58"/>
        <v>37.5</v>
      </c>
      <c r="V52" s="49">
        <f t="shared" si="59"/>
        <v>40.653333333333336</v>
      </c>
      <c r="W52" s="49">
        <f t="shared" si="60"/>
        <v>27.3125</v>
      </c>
      <c r="X52" s="49">
        <f t="shared" si="61"/>
        <v>1850.817551443945</v>
      </c>
      <c r="Y52" s="49">
        <f t="shared" si="62"/>
        <v>1409.5969038750318</v>
      </c>
      <c r="Z52" s="49">
        <f t="shared" si="63"/>
        <v>28.5602888594147</v>
      </c>
      <c r="AA52" s="50">
        <f t="shared" si="64"/>
        <v>0</v>
      </c>
      <c r="AB52" s="50">
        <f t="shared" si="65"/>
        <v>0</v>
      </c>
      <c r="AC52" s="50">
        <f t="shared" si="66"/>
        <v>243.24291478645716</v>
      </c>
      <c r="AD52" s="50">
        <f t="shared" si="67"/>
        <v>0</v>
      </c>
      <c r="AE52" s="50">
        <f t="shared" si="68"/>
        <v>0</v>
      </c>
      <c r="AF52" s="50">
        <f t="shared" si="69"/>
        <v>0</v>
      </c>
      <c r="AG52" s="50">
        <f t="shared" si="70"/>
        <v>0</v>
      </c>
      <c r="AH52" s="50">
        <f t="shared" si="71"/>
        <v>0</v>
      </c>
      <c r="AI52" s="51"/>
      <c r="AJ52" s="35">
        <f t="shared" si="23"/>
        <v>1</v>
      </c>
    </row>
    <row r="53" spans="1:36" s="36" customFormat="1" ht="12.75">
      <c r="A53" s="52"/>
      <c r="B53" s="41">
        <v>40</v>
      </c>
      <c r="C53" s="42">
        <v>32</v>
      </c>
      <c r="D53" s="43" t="str">
        <f t="shared" si="24"/>
        <v>N</v>
      </c>
      <c r="E53" s="41">
        <v>27</v>
      </c>
      <c r="F53" s="42">
        <v>0</v>
      </c>
      <c r="G53" s="43" t="str">
        <f t="shared" si="25"/>
        <v>e</v>
      </c>
      <c r="H53" s="12">
        <f t="shared" si="47"/>
        <v>243.06225360695322</v>
      </c>
      <c r="I53" s="44">
        <f t="shared" si="48"/>
        <v>12.847054619574015</v>
      </c>
      <c r="J53" s="44">
        <f t="shared" si="49"/>
        <v>876.7949422049894</v>
      </c>
      <c r="K53" s="44">
        <f t="shared" si="50"/>
        <v>1156.0667102076875</v>
      </c>
      <c r="L53" s="45">
        <f t="shared" si="51"/>
        <v>0.05352939424822506</v>
      </c>
      <c r="M53" s="46">
        <f t="shared" si="28"/>
        <v>3.6533122591874543</v>
      </c>
      <c r="N53" s="12">
        <f t="shared" si="52"/>
        <v>0.3814151666594615</v>
      </c>
      <c r="O53" s="12">
        <f t="shared" si="53"/>
        <v>242.68083844029377</v>
      </c>
      <c r="P53" s="47">
        <f t="shared" si="22"/>
        <v>0.08115584247892528</v>
      </c>
      <c r="Q53" s="48">
        <f t="shared" si="54"/>
        <v>10</v>
      </c>
      <c r="R53" s="49">
        <f t="shared" si="55"/>
        <v>40.53333333333333</v>
      </c>
      <c r="S53" s="49">
        <f t="shared" si="56"/>
        <v>27</v>
      </c>
      <c r="T53" s="49">
        <f t="shared" si="57"/>
        <v>5.820000000000164</v>
      </c>
      <c r="U53" s="49">
        <f t="shared" si="58"/>
        <v>15</v>
      </c>
      <c r="V53" s="49">
        <f t="shared" si="59"/>
        <v>40.48483333333333</v>
      </c>
      <c r="W53" s="49">
        <f t="shared" si="60"/>
        <v>26.875</v>
      </c>
      <c r="X53" s="49">
        <f t="shared" si="61"/>
        <v>1850.763402605628</v>
      </c>
      <c r="Y53" s="49">
        <f t="shared" si="62"/>
        <v>1413.136805150437</v>
      </c>
      <c r="Z53" s="49">
        <f t="shared" si="63"/>
        <v>11.45313984889367</v>
      </c>
      <c r="AA53" s="50">
        <f t="shared" si="64"/>
        <v>0</v>
      </c>
      <c r="AB53" s="50">
        <f t="shared" si="65"/>
        <v>0</v>
      </c>
      <c r="AC53" s="50">
        <f t="shared" si="66"/>
        <v>243.06225360695322</v>
      </c>
      <c r="AD53" s="50">
        <f t="shared" si="67"/>
        <v>0</v>
      </c>
      <c r="AE53" s="50">
        <f t="shared" si="68"/>
        <v>0</v>
      </c>
      <c r="AF53" s="50">
        <f t="shared" si="69"/>
        <v>0</v>
      </c>
      <c r="AG53" s="50">
        <f t="shared" si="70"/>
        <v>0</v>
      </c>
      <c r="AH53" s="50">
        <f t="shared" si="71"/>
        <v>0</v>
      </c>
      <c r="AI53" s="51"/>
      <c r="AJ53" s="35">
        <f t="shared" si="23"/>
        <v>1</v>
      </c>
    </row>
    <row r="54" spans="1:36" s="36" customFormat="1" ht="12.75">
      <c r="A54" s="52"/>
      <c r="B54" s="41">
        <v>40</v>
      </c>
      <c r="C54" s="42">
        <v>26.18</v>
      </c>
      <c r="D54" s="43" t="str">
        <f t="shared" si="24"/>
        <v>N</v>
      </c>
      <c r="E54" s="41">
        <v>26</v>
      </c>
      <c r="F54" s="42">
        <v>45</v>
      </c>
      <c r="G54" s="43" t="str">
        <f t="shared" si="25"/>
        <v>e</v>
      </c>
      <c r="H54" s="12">
        <f t="shared" si="47"/>
        <v>234.7562364505866</v>
      </c>
      <c r="I54" s="44">
        <f t="shared" si="48"/>
        <v>4.089722282424773</v>
      </c>
      <c r="J54" s="44">
        <f t="shared" si="49"/>
        <v>889.6419968245634</v>
      </c>
      <c r="K54" s="44">
        <f t="shared" si="50"/>
        <v>1151.9769879252626</v>
      </c>
      <c r="L54" s="45">
        <f t="shared" si="51"/>
        <v>0.017040509510103222</v>
      </c>
      <c r="M54" s="46">
        <f t="shared" si="28"/>
        <v>3.706841653435679</v>
      </c>
      <c r="N54" s="12">
        <f t="shared" si="52"/>
        <v>0.48531047896841595</v>
      </c>
      <c r="O54" s="12">
        <f t="shared" si="53"/>
        <v>234.2709259716182</v>
      </c>
      <c r="P54" s="47">
        <f t="shared" si="22"/>
        <v>0.0236104325099218</v>
      </c>
      <c r="Q54" s="48">
        <f t="shared" si="54"/>
        <v>10</v>
      </c>
      <c r="R54" s="49">
        <f t="shared" si="55"/>
        <v>40.43633333333333</v>
      </c>
      <c r="S54" s="49">
        <f t="shared" si="56"/>
        <v>26.75</v>
      </c>
      <c r="T54" s="49">
        <f t="shared" si="57"/>
        <v>2.3600000000001273</v>
      </c>
      <c r="U54" s="49">
        <f t="shared" si="58"/>
        <v>4.369999999999891</v>
      </c>
      <c r="V54" s="49">
        <f t="shared" si="59"/>
        <v>40.416666666666664</v>
      </c>
      <c r="W54" s="49">
        <f t="shared" si="60"/>
        <v>26.713583333333332</v>
      </c>
      <c r="X54" s="49">
        <f t="shared" si="61"/>
        <v>1850.741511713518</v>
      </c>
      <c r="Y54" s="49">
        <f t="shared" si="62"/>
        <v>1414.5653855326077</v>
      </c>
      <c r="Z54" s="49">
        <f t="shared" si="63"/>
        <v>3.3400940626516933</v>
      </c>
      <c r="AA54" s="50">
        <f t="shared" si="64"/>
        <v>0</v>
      </c>
      <c r="AB54" s="50">
        <f t="shared" si="65"/>
        <v>0</v>
      </c>
      <c r="AC54" s="50">
        <f t="shared" si="66"/>
        <v>234.7562364505866</v>
      </c>
      <c r="AD54" s="50">
        <f t="shared" si="67"/>
        <v>0</v>
      </c>
      <c r="AE54" s="50">
        <f t="shared" si="68"/>
        <v>0</v>
      </c>
      <c r="AF54" s="50">
        <f t="shared" si="69"/>
        <v>0</v>
      </c>
      <c r="AG54" s="50">
        <f t="shared" si="70"/>
        <v>0</v>
      </c>
      <c r="AH54" s="50">
        <f t="shared" si="71"/>
        <v>0</v>
      </c>
      <c r="AI54" s="51"/>
      <c r="AJ54" s="35">
        <f t="shared" si="23"/>
        <v>1</v>
      </c>
    </row>
    <row r="55" spans="1:36" s="36" customFormat="1" ht="12.75">
      <c r="A55" s="52"/>
      <c r="B55" s="41">
        <v>40</v>
      </c>
      <c r="C55" s="42">
        <v>23.82</v>
      </c>
      <c r="D55" s="43" t="str">
        <f t="shared" si="24"/>
        <v>N</v>
      </c>
      <c r="E55" s="41">
        <v>26</v>
      </c>
      <c r="F55" s="42">
        <v>40.63</v>
      </c>
      <c r="G55" s="43" t="str">
        <f t="shared" si="25"/>
        <v>e</v>
      </c>
      <c r="H55" s="12">
        <f t="shared" si="47"/>
        <v>217.9141682068747</v>
      </c>
      <c r="I55" s="44">
        <f t="shared" si="48"/>
        <v>6.299654466508136</v>
      </c>
      <c r="J55" s="44">
        <f t="shared" si="49"/>
        <v>893.7317191069882</v>
      </c>
      <c r="K55" s="44">
        <f t="shared" si="50"/>
        <v>1145.6773334587544</v>
      </c>
      <c r="L55" s="45">
        <f t="shared" si="51"/>
        <v>0.026248560277117236</v>
      </c>
      <c r="M55" s="46">
        <f t="shared" si="28"/>
        <v>3.7238821629457823</v>
      </c>
      <c r="N55" s="12">
        <f t="shared" si="52"/>
        <v>0.6615366729095462</v>
      </c>
      <c r="O55" s="12">
        <f t="shared" si="53"/>
        <v>217.25263153396517</v>
      </c>
      <c r="P55" s="47">
        <f t="shared" si="22"/>
        <v>0.027304154210879266</v>
      </c>
      <c r="Q55" s="48">
        <f t="shared" si="54"/>
        <v>10</v>
      </c>
      <c r="R55" s="49">
        <f t="shared" si="55"/>
        <v>40.397</v>
      </c>
      <c r="S55" s="49">
        <f t="shared" si="56"/>
        <v>26.67716666666667</v>
      </c>
      <c r="T55" s="49">
        <f t="shared" si="57"/>
        <v>4.9699999999998</v>
      </c>
      <c r="U55" s="49">
        <f t="shared" si="58"/>
        <v>5.059999999999945</v>
      </c>
      <c r="V55" s="49">
        <f t="shared" si="59"/>
        <v>40.35558333333333</v>
      </c>
      <c r="W55" s="49">
        <f t="shared" si="60"/>
        <v>26.635</v>
      </c>
      <c r="X55" s="49">
        <f t="shared" si="61"/>
        <v>1850.7219030494223</v>
      </c>
      <c r="Y55" s="49">
        <f t="shared" si="62"/>
        <v>1415.843810645165</v>
      </c>
      <c r="Z55" s="49">
        <f t="shared" si="63"/>
        <v>3.8710136136931763</v>
      </c>
      <c r="AA55" s="50">
        <f t="shared" si="64"/>
        <v>0</v>
      </c>
      <c r="AB55" s="50">
        <f t="shared" si="65"/>
        <v>0</v>
      </c>
      <c r="AC55" s="50">
        <f t="shared" si="66"/>
        <v>217.9141682068747</v>
      </c>
      <c r="AD55" s="50">
        <f t="shared" si="67"/>
        <v>0</v>
      </c>
      <c r="AE55" s="50">
        <f t="shared" si="68"/>
        <v>0</v>
      </c>
      <c r="AF55" s="50">
        <f t="shared" si="69"/>
        <v>0</v>
      </c>
      <c r="AG55" s="50">
        <f t="shared" si="70"/>
        <v>0</v>
      </c>
      <c r="AH55" s="50">
        <f t="shared" si="71"/>
        <v>0</v>
      </c>
      <c r="AI55" s="51"/>
      <c r="AJ55" s="35">
        <f t="shared" si="23"/>
        <v>1</v>
      </c>
    </row>
    <row r="56" spans="1:36" s="36" customFormat="1" ht="12.75">
      <c r="A56" s="52"/>
      <c r="B56" s="41">
        <v>40</v>
      </c>
      <c r="C56" s="42">
        <v>18.85</v>
      </c>
      <c r="D56" s="43" t="str">
        <f t="shared" si="24"/>
        <v>N</v>
      </c>
      <c r="E56" s="41">
        <v>26</v>
      </c>
      <c r="F56" s="42">
        <v>35.57</v>
      </c>
      <c r="G56" s="43" t="str">
        <f t="shared" si="25"/>
        <v>e</v>
      </c>
      <c r="H56" s="12">
        <f t="shared" si="47"/>
        <v>231.85550885857512</v>
      </c>
      <c r="I56" s="44">
        <f t="shared" si="48"/>
        <v>5.42381217075051</v>
      </c>
      <c r="J56" s="44">
        <f t="shared" si="49"/>
        <v>900.0313735734964</v>
      </c>
      <c r="K56" s="44">
        <f t="shared" si="50"/>
        <v>1140.2535212880039</v>
      </c>
      <c r="L56" s="45">
        <f t="shared" si="51"/>
        <v>0.02259921737812712</v>
      </c>
      <c r="M56" s="46">
        <f t="shared" si="28"/>
        <v>3.7501307232228998</v>
      </c>
      <c r="N56" s="12">
        <f t="shared" si="52"/>
        <v>0.519216952814009</v>
      </c>
      <c r="O56" s="12">
        <f t="shared" si="53"/>
        <v>231.3362919057611</v>
      </c>
      <c r="P56" s="47">
        <f t="shared" si="22"/>
        <v>0.03001332921920338</v>
      </c>
      <c r="Q56" s="48">
        <f t="shared" si="54"/>
        <v>10</v>
      </c>
      <c r="R56" s="49">
        <f t="shared" si="55"/>
        <v>40.314166666666665</v>
      </c>
      <c r="S56" s="49">
        <f t="shared" si="56"/>
        <v>26.592833333333335</v>
      </c>
      <c r="T56" s="49">
        <f t="shared" si="57"/>
        <v>3.349999999999909</v>
      </c>
      <c r="U56" s="49">
        <f t="shared" si="58"/>
        <v>5.570000000000164</v>
      </c>
      <c r="V56" s="49">
        <f t="shared" si="59"/>
        <v>40.286249999999995</v>
      </c>
      <c r="W56" s="49">
        <f t="shared" si="60"/>
        <v>26.546416666666666</v>
      </c>
      <c r="X56" s="49">
        <f t="shared" si="61"/>
        <v>1850.699654720606</v>
      </c>
      <c r="Y56" s="49">
        <f t="shared" si="62"/>
        <v>1417.2929428434732</v>
      </c>
      <c r="Z56" s="49">
        <f t="shared" si="63"/>
        <v>4.265587704359385</v>
      </c>
      <c r="AA56" s="50">
        <f t="shared" si="64"/>
        <v>0</v>
      </c>
      <c r="AB56" s="50">
        <f t="shared" si="65"/>
        <v>0</v>
      </c>
      <c r="AC56" s="50">
        <f t="shared" si="66"/>
        <v>231.85550885857512</v>
      </c>
      <c r="AD56" s="50">
        <f t="shared" si="67"/>
        <v>0</v>
      </c>
      <c r="AE56" s="50">
        <f t="shared" si="68"/>
        <v>0</v>
      </c>
      <c r="AF56" s="50">
        <f t="shared" si="69"/>
        <v>0</v>
      </c>
      <c r="AG56" s="50">
        <f t="shared" si="70"/>
        <v>0</v>
      </c>
      <c r="AH56" s="50">
        <f t="shared" si="71"/>
        <v>0</v>
      </c>
      <c r="AI56" s="51"/>
      <c r="AJ56" s="35">
        <f t="shared" si="23"/>
        <v>1</v>
      </c>
    </row>
    <row r="57" spans="1:36" s="36" customFormat="1" ht="12.75">
      <c r="A57" s="52"/>
      <c r="B57" s="41">
        <v>40</v>
      </c>
      <c r="C57" s="42">
        <v>15.5</v>
      </c>
      <c r="D57" s="43" t="str">
        <f t="shared" si="24"/>
        <v>N</v>
      </c>
      <c r="E57" s="41">
        <v>26</v>
      </c>
      <c r="F57" s="42">
        <v>30</v>
      </c>
      <c r="G57" s="43" t="str">
        <f t="shared" si="25"/>
        <v>e</v>
      </c>
      <c r="H57" s="12">
        <f t="shared" si="47"/>
        <v>234.6321218099578</v>
      </c>
      <c r="I57" s="44">
        <f t="shared" si="48"/>
        <v>4.6991823990211605</v>
      </c>
      <c r="J57" s="44">
        <f t="shared" si="49"/>
        <v>905.4551857442468</v>
      </c>
      <c r="K57" s="44">
        <f t="shared" si="50"/>
        <v>1135.5543388889828</v>
      </c>
      <c r="L57" s="45">
        <f t="shared" si="51"/>
        <v>0.01957992666258817</v>
      </c>
      <c r="M57" s="46">
        <f t="shared" si="28"/>
        <v>3.772729940601027</v>
      </c>
      <c r="N57" s="12">
        <f t="shared" si="52"/>
        <v>0.4867882697226694</v>
      </c>
      <c r="O57" s="12">
        <f t="shared" si="53"/>
        <v>234.14533354023513</v>
      </c>
      <c r="P57" s="47">
        <f t="shared" si="22"/>
        <v>0.02691387609361632</v>
      </c>
      <c r="Q57" s="48">
        <f t="shared" si="54"/>
        <v>10</v>
      </c>
      <c r="R57" s="49">
        <f t="shared" si="55"/>
        <v>40.25833333333333</v>
      </c>
      <c r="S57" s="49">
        <f t="shared" si="56"/>
        <v>26.5</v>
      </c>
      <c r="T57" s="49">
        <f t="shared" si="57"/>
        <v>2.7199999999998</v>
      </c>
      <c r="U57" s="49">
        <f t="shared" si="58"/>
        <v>5</v>
      </c>
      <c r="V57" s="49">
        <f t="shared" si="59"/>
        <v>40.23566666666667</v>
      </c>
      <c r="W57" s="49">
        <f t="shared" si="60"/>
        <v>26.458333333333336</v>
      </c>
      <c r="X57" s="49">
        <f t="shared" si="61"/>
        <v>1850.683428980573</v>
      </c>
      <c r="Y57" s="49">
        <f t="shared" si="62"/>
        <v>1418.3488671736893</v>
      </c>
      <c r="Z57" s="49">
        <f t="shared" si="63"/>
        <v>3.8319597100271494</v>
      </c>
      <c r="AA57" s="50">
        <f t="shared" si="64"/>
        <v>0</v>
      </c>
      <c r="AB57" s="50">
        <f t="shared" si="65"/>
        <v>0</v>
      </c>
      <c r="AC57" s="50">
        <f t="shared" si="66"/>
        <v>234.6321218099578</v>
      </c>
      <c r="AD57" s="50">
        <f t="shared" si="67"/>
        <v>0</v>
      </c>
      <c r="AE57" s="50">
        <f t="shared" si="68"/>
        <v>0</v>
      </c>
      <c r="AF57" s="50">
        <f t="shared" si="69"/>
        <v>0</v>
      </c>
      <c r="AG57" s="50">
        <f t="shared" si="70"/>
        <v>0</v>
      </c>
      <c r="AH57" s="50">
        <f t="shared" si="71"/>
        <v>0</v>
      </c>
      <c r="AI57" s="51"/>
      <c r="AJ57" s="35">
        <f t="shared" si="23"/>
        <v>1</v>
      </c>
    </row>
    <row r="58" spans="1:36" s="36" customFormat="1" ht="12.75">
      <c r="A58" s="52"/>
      <c r="B58" s="41">
        <v>40</v>
      </c>
      <c r="C58" s="42">
        <v>12.78</v>
      </c>
      <c r="D58" s="43" t="str">
        <f t="shared" si="24"/>
        <v>N</v>
      </c>
      <c r="E58" s="41">
        <v>26</v>
      </c>
      <c r="F58" s="42">
        <v>25</v>
      </c>
      <c r="G58" s="43" t="str">
        <f t="shared" si="25"/>
        <v>e</v>
      </c>
      <c r="H58" s="12">
        <f t="shared" si="47"/>
        <v>241.8503350665596</v>
      </c>
      <c r="I58" s="44">
        <f t="shared" si="48"/>
        <v>2.034862509198824</v>
      </c>
      <c r="J58" s="44">
        <f t="shared" si="49"/>
        <v>910.154368143268</v>
      </c>
      <c r="K58" s="44">
        <f t="shared" si="50"/>
        <v>1133.519476379784</v>
      </c>
      <c r="L58" s="45">
        <f t="shared" si="51"/>
        <v>0.008478593788328433</v>
      </c>
      <c r="M58" s="46">
        <f t="shared" si="28"/>
        <v>3.792309867263615</v>
      </c>
      <c r="N58" s="12">
        <f t="shared" si="52"/>
        <v>0.39714791917378683</v>
      </c>
      <c r="O58" s="12">
        <f t="shared" si="53"/>
        <v>241.45318714738582</v>
      </c>
      <c r="P58" s="47">
        <f t="shared" si="22"/>
        <v>0.0125877246113528</v>
      </c>
      <c r="Q58" s="48">
        <f t="shared" si="54"/>
        <v>10</v>
      </c>
      <c r="R58" s="49">
        <f t="shared" si="55"/>
        <v>40.213</v>
      </c>
      <c r="S58" s="49">
        <f t="shared" si="56"/>
        <v>26.416666666666668</v>
      </c>
      <c r="T58" s="49">
        <f t="shared" si="57"/>
        <v>0.9600000000000364</v>
      </c>
      <c r="U58" s="49">
        <f t="shared" si="58"/>
        <v>2.339999999999918</v>
      </c>
      <c r="V58" s="49">
        <f t="shared" si="59"/>
        <v>40.205</v>
      </c>
      <c r="W58" s="49">
        <f t="shared" si="60"/>
        <v>26.397166666666667</v>
      </c>
      <c r="X58" s="49">
        <f t="shared" si="61"/>
        <v>1850.6735944119869</v>
      </c>
      <c r="Y58" s="49">
        <f t="shared" si="62"/>
        <v>1418.9884915563664</v>
      </c>
      <c r="Z58" s="49">
        <f t="shared" si="63"/>
        <v>1.7941754182194294</v>
      </c>
      <c r="AA58" s="50">
        <f t="shared" si="64"/>
        <v>0</v>
      </c>
      <c r="AB58" s="50">
        <f t="shared" si="65"/>
        <v>0</v>
      </c>
      <c r="AC58" s="50">
        <f t="shared" si="66"/>
        <v>241.8503350665596</v>
      </c>
      <c r="AD58" s="50">
        <f t="shared" si="67"/>
        <v>0</v>
      </c>
      <c r="AE58" s="50">
        <f t="shared" si="68"/>
        <v>0</v>
      </c>
      <c r="AF58" s="50">
        <f t="shared" si="69"/>
        <v>0</v>
      </c>
      <c r="AG58" s="50">
        <f t="shared" si="70"/>
        <v>0</v>
      </c>
      <c r="AH58" s="50">
        <f t="shared" si="71"/>
        <v>0</v>
      </c>
      <c r="AI58" s="51"/>
      <c r="AJ58" s="35">
        <f t="shared" si="23"/>
        <v>1</v>
      </c>
    </row>
    <row r="59" spans="1:36" s="36" customFormat="1" ht="12.75">
      <c r="A59" s="52"/>
      <c r="B59" s="41">
        <v>40</v>
      </c>
      <c r="C59" s="42">
        <v>11.82</v>
      </c>
      <c r="D59" s="43" t="str">
        <f t="shared" si="24"/>
        <v>N</v>
      </c>
      <c r="E59" s="41">
        <v>26</v>
      </c>
      <c r="F59" s="42">
        <v>22.66</v>
      </c>
      <c r="G59" s="43" t="str">
        <f t="shared" si="25"/>
        <v>e</v>
      </c>
      <c r="H59" s="12">
        <f t="shared" si="47"/>
        <v>172.91998909788876</v>
      </c>
      <c r="I59" s="44">
        <f t="shared" si="48"/>
        <v>3.174203303265939</v>
      </c>
      <c r="J59" s="44">
        <f t="shared" si="49"/>
        <v>912.1892306524668</v>
      </c>
      <c r="K59" s="44">
        <f t="shared" si="50"/>
        <v>1130.345273076518</v>
      </c>
      <c r="L59" s="45">
        <f t="shared" si="51"/>
        <v>0.013225847096941412</v>
      </c>
      <c r="M59" s="46">
        <f t="shared" si="28"/>
        <v>3.8007884610519436</v>
      </c>
      <c r="N59" s="12">
        <f t="shared" si="52"/>
        <v>0.8232395947341961</v>
      </c>
      <c r="O59" s="12">
        <f t="shared" si="53"/>
        <v>172.09674950315457</v>
      </c>
      <c r="P59" s="47">
        <f t="shared" si="22"/>
        <v>0.0027415376358897793</v>
      </c>
      <c r="Q59" s="48">
        <f t="shared" si="54"/>
        <v>10</v>
      </c>
      <c r="R59" s="49">
        <f t="shared" si="55"/>
        <v>40.197</v>
      </c>
      <c r="S59" s="49">
        <f t="shared" si="56"/>
        <v>26.377666666666666</v>
      </c>
      <c r="T59" s="49">
        <f t="shared" si="57"/>
        <v>3.150000000000091</v>
      </c>
      <c r="U59" s="49">
        <f t="shared" si="58"/>
        <v>0.5099999999999909</v>
      </c>
      <c r="V59" s="49">
        <f t="shared" si="59"/>
        <v>40.17075</v>
      </c>
      <c r="W59" s="49">
        <f t="shared" si="60"/>
        <v>26.38191666666667</v>
      </c>
      <c r="X59" s="49">
        <f t="shared" si="61"/>
        <v>1850.662612901324</v>
      </c>
      <c r="Y59" s="49">
        <f t="shared" si="62"/>
        <v>1419.7023719846743</v>
      </c>
      <c r="Z59" s="49">
        <f t="shared" si="63"/>
        <v>0.3912372815361871</v>
      </c>
      <c r="AA59" s="50">
        <f t="shared" si="64"/>
        <v>0</v>
      </c>
      <c r="AB59" s="50">
        <f t="shared" si="65"/>
        <v>172.91998909788876</v>
      </c>
      <c r="AC59" s="50">
        <f t="shared" si="66"/>
        <v>0</v>
      </c>
      <c r="AD59" s="50">
        <f t="shared" si="67"/>
        <v>0</v>
      </c>
      <c r="AE59" s="50">
        <f t="shared" si="68"/>
        <v>0</v>
      </c>
      <c r="AF59" s="50">
        <f t="shared" si="69"/>
        <v>0</v>
      </c>
      <c r="AG59" s="50">
        <f t="shared" si="70"/>
        <v>0</v>
      </c>
      <c r="AH59" s="50">
        <f t="shared" si="71"/>
        <v>0</v>
      </c>
      <c r="AI59" s="51"/>
      <c r="AJ59" s="35">
        <f t="shared" si="23"/>
        <v>1</v>
      </c>
    </row>
    <row r="60" spans="1:36" s="36" customFormat="1" ht="12.75">
      <c r="A60" s="52"/>
      <c r="B60" s="41">
        <v>40</v>
      </c>
      <c r="C60" s="42">
        <v>8.67</v>
      </c>
      <c r="D60" s="43" t="str">
        <f t="shared" si="24"/>
        <v>N</v>
      </c>
      <c r="E60" s="41">
        <v>26</v>
      </c>
      <c r="F60" s="42">
        <v>23.17</v>
      </c>
      <c r="G60" s="43" t="str">
        <f t="shared" si="25"/>
        <v>e</v>
      </c>
      <c r="H60" s="12">
        <f t="shared" si="47"/>
        <v>202.7961186865518</v>
      </c>
      <c r="I60" s="44">
        <f t="shared" si="48"/>
        <v>0.45558610371347624</v>
      </c>
      <c r="J60" s="44">
        <f t="shared" si="49"/>
        <v>915.3634339557327</v>
      </c>
      <c r="K60" s="44">
        <f t="shared" si="50"/>
        <v>1129.8896869728044</v>
      </c>
      <c r="L60" s="45">
        <f t="shared" si="51"/>
        <v>0.0018982754321394844</v>
      </c>
      <c r="M60" s="46">
        <f t="shared" si="28"/>
        <v>3.814014308148885</v>
      </c>
      <c r="N60" s="12">
        <f t="shared" si="52"/>
        <v>0.7704643003733626</v>
      </c>
      <c r="O60" s="12">
        <f t="shared" si="53"/>
        <v>202.02565438617845</v>
      </c>
      <c r="P60" s="47">
        <f t="shared" si="22"/>
        <v>0.0012356190928940395</v>
      </c>
      <c r="Q60" s="48">
        <f t="shared" si="54"/>
        <v>10</v>
      </c>
      <c r="R60" s="49">
        <f t="shared" si="55"/>
        <v>40.1445</v>
      </c>
      <c r="S60" s="49">
        <f t="shared" si="56"/>
        <v>26.386166666666668</v>
      </c>
      <c r="T60" s="49">
        <f t="shared" si="57"/>
        <v>0.42000000000007276</v>
      </c>
      <c r="U60" s="49">
        <f t="shared" si="58"/>
        <v>0.23000000000024556</v>
      </c>
      <c r="V60" s="49">
        <f t="shared" si="59"/>
        <v>40.141000000000005</v>
      </c>
      <c r="W60" s="49">
        <f t="shared" si="60"/>
        <v>26.38425</v>
      </c>
      <c r="X60" s="49">
        <f t="shared" si="61"/>
        <v>1850.653076117569</v>
      </c>
      <c r="Y60" s="49">
        <f t="shared" si="62"/>
        <v>1420.3220443826417</v>
      </c>
      <c r="Z60" s="49">
        <f t="shared" si="63"/>
        <v>0.17651826505142518</v>
      </c>
      <c r="AA60" s="50">
        <f t="shared" si="64"/>
        <v>0</v>
      </c>
      <c r="AB60" s="50">
        <f t="shared" si="65"/>
        <v>0</v>
      </c>
      <c r="AC60" s="50">
        <f t="shared" si="66"/>
        <v>202.7961186865518</v>
      </c>
      <c r="AD60" s="50">
        <f t="shared" si="67"/>
        <v>0</v>
      </c>
      <c r="AE60" s="50">
        <f t="shared" si="68"/>
        <v>0</v>
      </c>
      <c r="AF60" s="50">
        <f t="shared" si="69"/>
        <v>0</v>
      </c>
      <c r="AG60" s="50">
        <f t="shared" si="70"/>
        <v>0</v>
      </c>
      <c r="AH60" s="50">
        <f t="shared" si="71"/>
        <v>0</v>
      </c>
      <c r="AI60" s="51"/>
      <c r="AJ60" s="35">
        <f t="shared" si="23"/>
        <v>1</v>
      </c>
    </row>
    <row r="61" spans="1:36" s="36" customFormat="1" ht="12.75">
      <c r="A61" s="52"/>
      <c r="B61" s="41">
        <v>40</v>
      </c>
      <c r="C61" s="42">
        <v>8.25</v>
      </c>
      <c r="D61" s="43" t="str">
        <f t="shared" si="24"/>
        <v>N</v>
      </c>
      <c r="E61" s="41">
        <v>26</v>
      </c>
      <c r="F61" s="42">
        <v>22.94</v>
      </c>
      <c r="G61" s="43" t="str">
        <f t="shared" si="25"/>
        <v>e</v>
      </c>
      <c r="H61" s="12">
        <f t="shared" si="47"/>
        <v>227.63518101781804</v>
      </c>
      <c r="I61" s="44">
        <f t="shared" si="48"/>
        <v>0.5194043293171908</v>
      </c>
      <c r="J61" s="44">
        <f t="shared" si="49"/>
        <v>915.8190200594462</v>
      </c>
      <c r="K61" s="44">
        <f t="shared" si="50"/>
        <v>1129.3702826434871</v>
      </c>
      <c r="L61" s="45">
        <f t="shared" si="51"/>
        <v>0.0021641847054882954</v>
      </c>
      <c r="M61" s="46">
        <f t="shared" si="28"/>
        <v>3.8159125835810244</v>
      </c>
      <c r="N61" s="12">
        <f t="shared" si="52"/>
        <v>0.5660672982992484</v>
      </c>
      <c r="O61" s="12">
        <f t="shared" si="53"/>
        <v>227.06911371951878</v>
      </c>
      <c r="P61" s="47">
        <f t="shared" si="22"/>
        <v>0.002685771723444428</v>
      </c>
      <c r="Q61" s="48">
        <f t="shared" si="54"/>
        <v>10</v>
      </c>
      <c r="R61" s="49">
        <f t="shared" si="55"/>
        <v>40.1375</v>
      </c>
      <c r="S61" s="49">
        <f t="shared" si="56"/>
        <v>26.38233333333333</v>
      </c>
      <c r="T61" s="49">
        <f t="shared" si="57"/>
        <v>0.34999999999990905</v>
      </c>
      <c r="U61" s="49">
        <f t="shared" si="58"/>
        <v>0.5</v>
      </c>
      <c r="V61" s="49">
        <f t="shared" si="59"/>
        <v>40.13458333333334</v>
      </c>
      <c r="W61" s="49">
        <f t="shared" si="60"/>
        <v>26.378166666666665</v>
      </c>
      <c r="X61" s="49">
        <f t="shared" si="61"/>
        <v>1850.651019396935</v>
      </c>
      <c r="Y61" s="49">
        <f t="shared" si="62"/>
        <v>1420.455648794603</v>
      </c>
      <c r="Z61" s="49">
        <f t="shared" si="63"/>
        <v>0.38377188186930067</v>
      </c>
      <c r="AA61" s="50">
        <f t="shared" si="64"/>
        <v>0</v>
      </c>
      <c r="AB61" s="50">
        <f t="shared" si="65"/>
        <v>0</v>
      </c>
      <c r="AC61" s="50">
        <f t="shared" si="66"/>
        <v>227.63518101781804</v>
      </c>
      <c r="AD61" s="50">
        <f t="shared" si="67"/>
        <v>0</v>
      </c>
      <c r="AE61" s="50">
        <f t="shared" si="68"/>
        <v>0</v>
      </c>
      <c r="AF61" s="50">
        <f t="shared" si="69"/>
        <v>0</v>
      </c>
      <c r="AG61" s="50">
        <f t="shared" si="70"/>
        <v>0</v>
      </c>
      <c r="AH61" s="50">
        <f t="shared" si="71"/>
        <v>0</v>
      </c>
      <c r="AI61" s="51"/>
      <c r="AJ61" s="35">
        <f t="shared" si="23"/>
        <v>1</v>
      </c>
    </row>
    <row r="62" spans="1:36" s="36" customFormat="1" ht="12.75">
      <c r="A62" s="52"/>
      <c r="B62" s="41">
        <v>40</v>
      </c>
      <c r="C62" s="42">
        <v>7.9</v>
      </c>
      <c r="D62" s="43" t="str">
        <f t="shared" si="24"/>
        <v>N</v>
      </c>
      <c r="E62" s="41">
        <v>26</v>
      </c>
      <c r="F62" s="42">
        <v>22.44</v>
      </c>
      <c r="G62" s="43" t="str">
        <f t="shared" si="25"/>
        <v>e</v>
      </c>
      <c r="H62" s="12">
        <f t="shared" si="47"/>
        <v>226.64421059463425</v>
      </c>
      <c r="I62" s="44">
        <f t="shared" si="48"/>
        <v>4.224162209180514</v>
      </c>
      <c r="J62" s="44">
        <f t="shared" si="49"/>
        <v>916.3384243887634</v>
      </c>
      <c r="K62" s="44">
        <f t="shared" si="50"/>
        <v>1125.1461204343066</v>
      </c>
      <c r="L62" s="45">
        <f t="shared" si="51"/>
        <v>0.017600675871585477</v>
      </c>
      <c r="M62" s="46">
        <f t="shared" si="28"/>
        <v>3.8180767682865127</v>
      </c>
      <c r="N62" s="12">
        <f t="shared" si="52"/>
        <v>0.5766178651692664</v>
      </c>
      <c r="O62" s="12">
        <f t="shared" si="53"/>
        <v>226.067592729465</v>
      </c>
      <c r="P62" s="47">
        <f t="shared" si="22"/>
        <v>0.02147412507399635</v>
      </c>
      <c r="Q62" s="48">
        <f t="shared" si="54"/>
        <v>10</v>
      </c>
      <c r="R62" s="49">
        <f t="shared" si="55"/>
        <v>40.13166666666667</v>
      </c>
      <c r="S62" s="49">
        <f t="shared" si="56"/>
        <v>26.374</v>
      </c>
      <c r="T62" s="49">
        <f t="shared" si="57"/>
        <v>2.900000000000091</v>
      </c>
      <c r="U62" s="49">
        <f t="shared" si="58"/>
        <v>3.9999999999997726</v>
      </c>
      <c r="V62" s="49">
        <f t="shared" si="59"/>
        <v>40.1075</v>
      </c>
      <c r="W62" s="49">
        <f t="shared" si="60"/>
        <v>26.340666666666664</v>
      </c>
      <c r="X62" s="49">
        <f t="shared" si="61"/>
        <v>1850.642339346795</v>
      </c>
      <c r="Y62" s="49">
        <f t="shared" si="62"/>
        <v>1421.0193663449043</v>
      </c>
      <c r="Z62" s="49">
        <f t="shared" si="63"/>
        <v>3.0714078806743137</v>
      </c>
      <c r="AA62" s="50">
        <f t="shared" si="64"/>
        <v>0</v>
      </c>
      <c r="AB62" s="50">
        <f t="shared" si="65"/>
        <v>0</v>
      </c>
      <c r="AC62" s="50">
        <f t="shared" si="66"/>
        <v>226.64421059463425</v>
      </c>
      <c r="AD62" s="50">
        <f t="shared" si="67"/>
        <v>0</v>
      </c>
      <c r="AE62" s="50">
        <f t="shared" si="68"/>
        <v>0</v>
      </c>
      <c r="AF62" s="50">
        <f t="shared" si="69"/>
        <v>0</v>
      </c>
      <c r="AG62" s="50">
        <f t="shared" si="70"/>
        <v>0</v>
      </c>
      <c r="AH62" s="50">
        <f t="shared" si="71"/>
        <v>0</v>
      </c>
      <c r="AI62" s="51"/>
      <c r="AJ62" s="35">
        <f t="shared" si="23"/>
        <v>1</v>
      </c>
    </row>
    <row r="63" spans="1:36" s="36" customFormat="1" ht="12.75">
      <c r="A63" s="52"/>
      <c r="B63" s="41">
        <v>40</v>
      </c>
      <c r="C63" s="42">
        <v>5</v>
      </c>
      <c r="D63" s="43" t="str">
        <f t="shared" si="24"/>
        <v>N</v>
      </c>
      <c r="E63" s="41">
        <v>26</v>
      </c>
      <c r="F63" s="42">
        <v>18.44</v>
      </c>
      <c r="G63" s="43" t="str">
        <f t="shared" si="25"/>
        <v>e</v>
      </c>
      <c r="H63" s="12">
        <f t="shared" si="47"/>
        <v>236.1065669831117</v>
      </c>
      <c r="I63" s="44">
        <f t="shared" si="48"/>
        <v>4.572760913081609</v>
      </c>
      <c r="J63" s="44">
        <f t="shared" si="49"/>
        <v>920.5625865979439</v>
      </c>
      <c r="K63" s="44">
        <f t="shared" si="50"/>
        <v>1120.573359521225</v>
      </c>
      <c r="L63" s="45">
        <f t="shared" si="51"/>
        <v>0.019053170471173372</v>
      </c>
      <c r="M63" s="46">
        <f t="shared" si="28"/>
        <v>3.8356774441580983</v>
      </c>
      <c r="N63" s="12">
        <f t="shared" si="52"/>
        <v>0.4690816235250027</v>
      </c>
      <c r="O63" s="12">
        <f t="shared" si="53"/>
        <v>235.6374853595867</v>
      </c>
      <c r="P63" s="47">
        <f t="shared" si="22"/>
        <v>0.026495578282016905</v>
      </c>
      <c r="Q63" s="48">
        <f t="shared" si="54"/>
        <v>10</v>
      </c>
      <c r="R63" s="49">
        <f t="shared" si="55"/>
        <v>40.083333333333336</v>
      </c>
      <c r="S63" s="49">
        <f t="shared" si="56"/>
        <v>26.307333333333332</v>
      </c>
      <c r="T63" s="49">
        <f t="shared" si="57"/>
        <v>2.550000000000182</v>
      </c>
      <c r="U63" s="49">
        <f t="shared" si="58"/>
        <v>4.940000000000055</v>
      </c>
      <c r="V63" s="49">
        <f t="shared" si="59"/>
        <v>40.062083333333334</v>
      </c>
      <c r="W63" s="49">
        <f t="shared" si="60"/>
        <v>26.266166666666667</v>
      </c>
      <c r="X63" s="49">
        <f t="shared" si="61"/>
        <v>1850.627786902753</v>
      </c>
      <c r="Y63" s="49">
        <f t="shared" si="62"/>
        <v>1421.9639614649475</v>
      </c>
      <c r="Z63" s="49">
        <f t="shared" si="63"/>
        <v>3.7957400290596857</v>
      </c>
      <c r="AA63" s="50">
        <f t="shared" si="64"/>
        <v>0</v>
      </c>
      <c r="AB63" s="50">
        <f t="shared" si="65"/>
        <v>0</v>
      </c>
      <c r="AC63" s="50">
        <f t="shared" si="66"/>
        <v>236.1065669831117</v>
      </c>
      <c r="AD63" s="50">
        <f t="shared" si="67"/>
        <v>0</v>
      </c>
      <c r="AE63" s="50">
        <f t="shared" si="68"/>
        <v>0</v>
      </c>
      <c r="AF63" s="50">
        <f t="shared" si="69"/>
        <v>0</v>
      </c>
      <c r="AG63" s="50">
        <f t="shared" si="70"/>
        <v>0</v>
      </c>
      <c r="AH63" s="50">
        <f t="shared" si="71"/>
        <v>0</v>
      </c>
      <c r="AI63" s="51"/>
      <c r="AJ63" s="35">
        <f t="shared" si="23"/>
        <v>1</v>
      </c>
    </row>
    <row r="64" spans="1:36" s="36" customFormat="1" ht="12.75">
      <c r="A64" s="52"/>
      <c r="B64" s="41">
        <v>40</v>
      </c>
      <c r="C64" s="42">
        <v>2.45</v>
      </c>
      <c r="D64" s="43" t="str">
        <f t="shared" si="24"/>
        <v>N</v>
      </c>
      <c r="E64" s="41">
        <v>26</v>
      </c>
      <c r="F64" s="42">
        <v>13.5</v>
      </c>
      <c r="G64" s="43" t="str">
        <f t="shared" si="25"/>
        <v>e</v>
      </c>
      <c r="H64" s="12">
        <f t="shared" si="47"/>
        <v>249.61002711681215</v>
      </c>
      <c r="I64" s="44">
        <f t="shared" si="48"/>
        <v>1.9517346815368979</v>
      </c>
      <c r="J64" s="44">
        <f t="shared" si="49"/>
        <v>925.1353475110255</v>
      </c>
      <c r="K64" s="44">
        <f t="shared" si="50"/>
        <v>1118.6216248396881</v>
      </c>
      <c r="L64" s="45">
        <f t="shared" si="51"/>
        <v>0.008132227839737076</v>
      </c>
      <c r="M64" s="46">
        <f t="shared" si="28"/>
        <v>3.8547306146292715</v>
      </c>
      <c r="N64" s="12">
        <f t="shared" si="52"/>
        <v>0.29353462638776195</v>
      </c>
      <c r="O64" s="12">
        <f t="shared" si="53"/>
        <v>249.3164924904244</v>
      </c>
      <c r="P64" s="47">
        <f t="shared" si="22"/>
        <v>0.012757943725584314</v>
      </c>
      <c r="Q64" s="48">
        <f t="shared" si="54"/>
        <v>10</v>
      </c>
      <c r="R64" s="49">
        <f t="shared" si="55"/>
        <v>40.04083333333333</v>
      </c>
      <c r="S64" s="49">
        <f t="shared" si="56"/>
        <v>26.225</v>
      </c>
      <c r="T64" s="49">
        <f t="shared" si="57"/>
        <v>0.6799999999998363</v>
      </c>
      <c r="U64" s="49">
        <f t="shared" si="58"/>
        <v>2.380000000000109</v>
      </c>
      <c r="V64" s="49">
        <f t="shared" si="59"/>
        <v>40.03516666666667</v>
      </c>
      <c r="W64" s="49">
        <f t="shared" si="60"/>
        <v>26.205166666666667</v>
      </c>
      <c r="X64" s="49">
        <f t="shared" si="61"/>
        <v>1850.6191642262065</v>
      </c>
      <c r="Y64" s="49">
        <f t="shared" si="62"/>
        <v>1422.5233622498029</v>
      </c>
      <c r="Z64" s="49">
        <f t="shared" si="63"/>
        <v>1.82944479750392</v>
      </c>
      <c r="AA64" s="50">
        <f t="shared" si="64"/>
        <v>0</v>
      </c>
      <c r="AB64" s="50">
        <f t="shared" si="65"/>
        <v>0</v>
      </c>
      <c r="AC64" s="50">
        <f t="shared" si="66"/>
        <v>249.61002711681215</v>
      </c>
      <c r="AD64" s="50">
        <f t="shared" si="67"/>
        <v>0</v>
      </c>
      <c r="AE64" s="50">
        <f t="shared" si="68"/>
        <v>0</v>
      </c>
      <c r="AF64" s="50">
        <f t="shared" si="69"/>
        <v>0</v>
      </c>
      <c r="AG64" s="50">
        <f t="shared" si="70"/>
        <v>0</v>
      </c>
      <c r="AH64" s="50">
        <f t="shared" si="71"/>
        <v>0</v>
      </c>
      <c r="AI64" s="51"/>
      <c r="AJ64" s="35">
        <f t="shared" si="23"/>
        <v>1</v>
      </c>
    </row>
    <row r="65" spans="1:36" s="36" customFormat="1" ht="12.75">
      <c r="A65" s="52"/>
      <c r="B65" s="41">
        <v>40</v>
      </c>
      <c r="C65" s="42">
        <v>1.77</v>
      </c>
      <c r="D65" s="43" t="str">
        <f t="shared" si="24"/>
        <v>N</v>
      </c>
      <c r="E65" s="41">
        <v>26</v>
      </c>
      <c r="F65" s="42">
        <v>11.12</v>
      </c>
      <c r="G65" s="43" t="str">
        <f t="shared" si="25"/>
        <v>e</v>
      </c>
      <c r="H65" s="12">
        <f t="shared" si="47"/>
        <v>262.7179902770467</v>
      </c>
      <c r="I65" s="44">
        <f t="shared" si="48"/>
        <v>5.285864363786059</v>
      </c>
      <c r="J65" s="44">
        <f t="shared" si="49"/>
        <v>927.0870821925624</v>
      </c>
      <c r="K65" s="44">
        <f t="shared" si="50"/>
        <v>1113.3357604759021</v>
      </c>
      <c r="L65" s="45">
        <f t="shared" si="51"/>
        <v>0.02202443484910858</v>
      </c>
      <c r="M65" s="46">
        <f t="shared" si="28"/>
        <v>3.8628628424690086</v>
      </c>
      <c r="N65" s="12">
        <f t="shared" si="52"/>
        <v>0.10687564713257128</v>
      </c>
      <c r="O65" s="12">
        <f t="shared" si="53"/>
        <v>262.6111146299141</v>
      </c>
      <c r="P65" s="47">
        <f t="shared" si="22"/>
        <v>0.03654993265575161</v>
      </c>
      <c r="Q65" s="48">
        <f t="shared" si="54"/>
        <v>10</v>
      </c>
      <c r="R65" s="49">
        <f t="shared" si="55"/>
        <v>40.0295</v>
      </c>
      <c r="S65" s="49">
        <f t="shared" si="56"/>
        <v>26.185333333333332</v>
      </c>
      <c r="T65" s="49">
        <f t="shared" si="57"/>
        <v>0.6700000000000728</v>
      </c>
      <c r="U65" s="49">
        <f t="shared" si="58"/>
        <v>6.819999999999936</v>
      </c>
      <c r="V65" s="49">
        <f t="shared" si="59"/>
        <v>40.023916666666665</v>
      </c>
      <c r="W65" s="49">
        <f t="shared" si="60"/>
        <v>26.1285</v>
      </c>
      <c r="X65" s="49">
        <f t="shared" si="61"/>
        <v>1850.6155607607825</v>
      </c>
      <c r="Y65" s="49">
        <f t="shared" si="62"/>
        <v>1422.7570741027382</v>
      </c>
      <c r="Z65" s="49">
        <f t="shared" si="63"/>
        <v>5.243230118194632</v>
      </c>
      <c r="AA65" s="50">
        <f t="shared" si="64"/>
        <v>0</v>
      </c>
      <c r="AB65" s="50">
        <f t="shared" si="65"/>
        <v>0</v>
      </c>
      <c r="AC65" s="50">
        <f t="shared" si="66"/>
        <v>262.7179902770467</v>
      </c>
      <c r="AD65" s="50">
        <f t="shared" si="67"/>
        <v>0</v>
      </c>
      <c r="AE65" s="50">
        <f t="shared" si="68"/>
        <v>0</v>
      </c>
      <c r="AF65" s="50">
        <f t="shared" si="69"/>
        <v>0</v>
      </c>
      <c r="AG65" s="50">
        <f t="shared" si="70"/>
        <v>0</v>
      </c>
      <c r="AH65" s="50">
        <f t="shared" si="71"/>
        <v>0</v>
      </c>
      <c r="AI65" s="51"/>
      <c r="AJ65" s="35">
        <f t="shared" si="23"/>
        <v>1</v>
      </c>
    </row>
    <row r="66" spans="1:36" s="36" customFormat="1" ht="12.75">
      <c r="A66" s="52"/>
      <c r="B66" s="41">
        <v>40</v>
      </c>
      <c r="C66" s="42">
        <v>1.1</v>
      </c>
      <c r="D66" s="43" t="str">
        <f t="shared" si="24"/>
        <v>N</v>
      </c>
      <c r="E66" s="41">
        <v>26</v>
      </c>
      <c r="F66" s="42">
        <v>4.3</v>
      </c>
      <c r="G66" s="43" t="str">
        <f t="shared" si="25"/>
        <v>e</v>
      </c>
      <c r="H66" s="12">
        <f t="shared" si="47"/>
        <v>264.5967127883812</v>
      </c>
      <c r="I66" s="44">
        <f t="shared" si="48"/>
        <v>4.2478433419807455</v>
      </c>
      <c r="J66" s="44">
        <f t="shared" si="49"/>
        <v>932.3729465563484</v>
      </c>
      <c r="K66" s="44">
        <f t="shared" si="50"/>
        <v>1109.0879171339213</v>
      </c>
      <c r="L66" s="45">
        <f t="shared" si="51"/>
        <v>0.017699347258253107</v>
      </c>
      <c r="M66" s="46">
        <f t="shared" si="28"/>
        <v>3.8848872773181173</v>
      </c>
      <c r="N66" s="12">
        <f t="shared" si="52"/>
        <v>0.07940258114610067</v>
      </c>
      <c r="O66" s="12">
        <f t="shared" si="53"/>
        <v>264.5173102072351</v>
      </c>
      <c r="P66" s="47">
        <f t="shared" si="22"/>
        <v>0.029470289641030576</v>
      </c>
      <c r="Q66" s="48">
        <f t="shared" si="54"/>
        <v>10</v>
      </c>
      <c r="R66" s="49">
        <f t="shared" si="55"/>
        <v>40.01833333333333</v>
      </c>
      <c r="S66" s="49">
        <f t="shared" si="56"/>
        <v>26.071666666666665</v>
      </c>
      <c r="T66" s="49">
        <f t="shared" si="57"/>
        <v>0.40000000000009095</v>
      </c>
      <c r="U66" s="49">
        <f t="shared" si="58"/>
        <v>5.5</v>
      </c>
      <c r="V66" s="49">
        <f t="shared" si="59"/>
        <v>40.015</v>
      </c>
      <c r="W66" s="49">
        <f t="shared" si="60"/>
        <v>26.02583333333333</v>
      </c>
      <c r="X66" s="49">
        <f t="shared" si="61"/>
        <v>1850.612704865444</v>
      </c>
      <c r="Y66" s="49">
        <f t="shared" si="62"/>
        <v>1422.9422732501764</v>
      </c>
      <c r="Z66" s="49">
        <f t="shared" si="63"/>
        <v>4.228968320762179</v>
      </c>
      <c r="AA66" s="50">
        <f t="shared" si="64"/>
        <v>0</v>
      </c>
      <c r="AB66" s="50">
        <f t="shared" si="65"/>
        <v>0</v>
      </c>
      <c r="AC66" s="50">
        <f t="shared" si="66"/>
        <v>264.5967127883812</v>
      </c>
      <c r="AD66" s="50">
        <f t="shared" si="67"/>
        <v>0</v>
      </c>
      <c r="AE66" s="50">
        <f t="shared" si="68"/>
        <v>0</v>
      </c>
      <c r="AF66" s="50">
        <f t="shared" si="69"/>
        <v>0</v>
      </c>
      <c r="AG66" s="50">
        <f t="shared" si="70"/>
        <v>0</v>
      </c>
      <c r="AH66" s="50">
        <f t="shared" si="71"/>
        <v>0</v>
      </c>
      <c r="AI66" s="51"/>
      <c r="AJ66" s="35">
        <f t="shared" si="23"/>
        <v>1</v>
      </c>
    </row>
    <row r="67" spans="1:36" s="36" customFormat="1" ht="12.75">
      <c r="A67" s="52"/>
      <c r="B67" s="41">
        <v>40</v>
      </c>
      <c r="C67" s="42">
        <v>0.7</v>
      </c>
      <c r="D67" s="43" t="str">
        <f t="shared" si="24"/>
        <v>N</v>
      </c>
      <c r="E67" s="41">
        <v>25</v>
      </c>
      <c r="F67" s="42">
        <v>58.8</v>
      </c>
      <c r="G67" s="43" t="str">
        <f t="shared" si="25"/>
        <v>e</v>
      </c>
      <c r="H67" s="12">
        <f t="shared" si="47"/>
        <v>223.6164696638357</v>
      </c>
      <c r="I67" s="44">
        <f t="shared" si="48"/>
        <v>20.995240696507636</v>
      </c>
      <c r="J67" s="44">
        <f t="shared" si="49"/>
        <v>936.6207898983292</v>
      </c>
      <c r="K67" s="44">
        <f t="shared" si="50"/>
        <v>1088.0926764374137</v>
      </c>
      <c r="L67" s="45">
        <f t="shared" si="51"/>
        <v>0.08748016956878181</v>
      </c>
      <c r="M67" s="46">
        <f t="shared" si="28"/>
        <v>3.9025866245763705</v>
      </c>
      <c r="N67" s="12">
        <f t="shared" si="52"/>
        <v>0.6077376729941673</v>
      </c>
      <c r="O67" s="12">
        <f t="shared" si="53"/>
        <v>223.0087319908415</v>
      </c>
      <c r="P67" s="47">
        <f t="shared" si="22"/>
        <v>0.10046230670814925</v>
      </c>
      <c r="Q67" s="48">
        <f t="shared" si="54"/>
        <v>10</v>
      </c>
      <c r="R67" s="49">
        <f t="shared" si="55"/>
        <v>40.01166666666666</v>
      </c>
      <c r="S67" s="49">
        <f t="shared" si="56"/>
        <v>25.98</v>
      </c>
      <c r="T67" s="49">
        <f t="shared" si="57"/>
        <v>15.199999999999818</v>
      </c>
      <c r="U67" s="49">
        <f t="shared" si="58"/>
        <v>18.799999999999955</v>
      </c>
      <c r="V67" s="49">
        <f t="shared" si="59"/>
        <v>39.885</v>
      </c>
      <c r="W67" s="49">
        <f t="shared" si="60"/>
        <v>25.823333333333334</v>
      </c>
      <c r="X67" s="49">
        <f t="shared" si="61"/>
        <v>1850.5710862341227</v>
      </c>
      <c r="Y67" s="49">
        <f t="shared" si="62"/>
        <v>1425.638439783357</v>
      </c>
      <c r="Z67" s="49">
        <f t="shared" si="63"/>
        <v>14.483098145918088</v>
      </c>
      <c r="AA67" s="50">
        <f t="shared" si="64"/>
        <v>0</v>
      </c>
      <c r="AB67" s="50">
        <f t="shared" si="65"/>
        <v>0</v>
      </c>
      <c r="AC67" s="50">
        <f t="shared" si="66"/>
        <v>223.6164696638357</v>
      </c>
      <c r="AD67" s="50">
        <f t="shared" si="67"/>
        <v>0</v>
      </c>
      <c r="AE67" s="50">
        <f t="shared" si="68"/>
        <v>0</v>
      </c>
      <c r="AF67" s="50">
        <f t="shared" si="69"/>
        <v>0</v>
      </c>
      <c r="AG67" s="50">
        <f t="shared" si="70"/>
        <v>0</v>
      </c>
      <c r="AH67" s="50">
        <f t="shared" si="71"/>
        <v>0</v>
      </c>
      <c r="AI67" s="51"/>
      <c r="AJ67" s="35">
        <f t="shared" si="23"/>
        <v>1</v>
      </c>
    </row>
    <row r="68" spans="1:36" s="36" customFormat="1" ht="12.75">
      <c r="A68" s="52"/>
      <c r="B68" s="41">
        <v>39</v>
      </c>
      <c r="C68" s="42">
        <v>45.5</v>
      </c>
      <c r="D68" s="43" t="str">
        <f t="shared" si="24"/>
        <v>N</v>
      </c>
      <c r="E68" s="41">
        <v>25</v>
      </c>
      <c r="F68" s="42">
        <v>40</v>
      </c>
      <c r="G68" s="43" t="str">
        <f t="shared" si="25"/>
        <v>e</v>
      </c>
      <c r="H68" s="12">
        <f t="shared" si="47"/>
        <v>176.4802645768286</v>
      </c>
      <c r="I68" s="44">
        <f t="shared" si="48"/>
        <v>50.59543760949996</v>
      </c>
      <c r="J68" s="44">
        <f t="shared" si="49"/>
        <v>957.6160305948368</v>
      </c>
      <c r="K68" s="44">
        <f t="shared" si="50"/>
        <v>1037.4972388279139</v>
      </c>
      <c r="L68" s="45">
        <f t="shared" si="51"/>
        <v>0.2108143233729165</v>
      </c>
      <c r="M68" s="46">
        <f t="shared" si="28"/>
        <v>3.9900667941451524</v>
      </c>
      <c r="N68" s="12">
        <f t="shared" si="52"/>
        <v>0.816914334605532</v>
      </c>
      <c r="O68" s="12">
        <f t="shared" si="53"/>
        <v>175.66335024222306</v>
      </c>
      <c r="P68" s="47">
        <f t="shared" si="22"/>
        <v>0.021129573805472167</v>
      </c>
      <c r="Q68" s="48">
        <f t="shared" si="54"/>
        <v>10</v>
      </c>
      <c r="R68" s="49">
        <f t="shared" si="55"/>
        <v>39.75833333333333</v>
      </c>
      <c r="S68" s="49">
        <f t="shared" si="56"/>
        <v>25.666666666666668</v>
      </c>
      <c r="T68" s="49">
        <f t="shared" si="57"/>
        <v>50.5</v>
      </c>
      <c r="U68" s="49">
        <f t="shared" si="58"/>
        <v>4</v>
      </c>
      <c r="V68" s="49">
        <f t="shared" si="59"/>
        <v>39.3375</v>
      </c>
      <c r="W68" s="49">
        <f t="shared" si="60"/>
        <v>25.700000000000003</v>
      </c>
      <c r="X68" s="49">
        <f t="shared" si="61"/>
        <v>1850.3962087606812</v>
      </c>
      <c r="Y68" s="49">
        <f t="shared" si="62"/>
        <v>1436.9124020940899</v>
      </c>
      <c r="Z68" s="49">
        <f t="shared" si="63"/>
        <v>3.1061723868456785</v>
      </c>
      <c r="AA68" s="50">
        <f t="shared" si="64"/>
        <v>0</v>
      </c>
      <c r="AB68" s="50">
        <f t="shared" si="65"/>
        <v>176.4802645768286</v>
      </c>
      <c r="AC68" s="50">
        <f t="shared" si="66"/>
        <v>0</v>
      </c>
      <c r="AD68" s="50">
        <f t="shared" si="67"/>
        <v>0</v>
      </c>
      <c r="AE68" s="50">
        <f t="shared" si="68"/>
        <v>0</v>
      </c>
      <c r="AF68" s="50">
        <f t="shared" si="69"/>
        <v>0</v>
      </c>
      <c r="AG68" s="50">
        <f t="shared" si="70"/>
        <v>0</v>
      </c>
      <c r="AH68" s="50">
        <f t="shared" si="71"/>
        <v>0</v>
      </c>
      <c r="AI68" s="51"/>
      <c r="AJ68" s="35">
        <f t="shared" si="23"/>
        <v>1</v>
      </c>
    </row>
    <row r="69" spans="1:36" s="36" customFormat="1" ht="12.75">
      <c r="A69" s="52"/>
      <c r="B69" s="41">
        <v>38</v>
      </c>
      <c r="C69" s="42">
        <v>55</v>
      </c>
      <c r="D69" s="43" t="str">
        <f t="shared" si="24"/>
        <v>N</v>
      </c>
      <c r="E69" s="41">
        <v>25</v>
      </c>
      <c r="F69" s="42">
        <v>44</v>
      </c>
      <c r="G69" s="43" t="str">
        <f t="shared" si="25"/>
        <v>e</v>
      </c>
      <c r="H69" s="12">
        <f t="shared" si="47"/>
        <v>180</v>
      </c>
      <c r="I69" s="44">
        <f t="shared" si="48"/>
        <v>23</v>
      </c>
      <c r="J69" s="44">
        <f t="shared" si="49"/>
        <v>1008.2114682043368</v>
      </c>
      <c r="K69" s="44">
        <f t="shared" si="50"/>
        <v>1014.4972388279139</v>
      </c>
      <c r="L69" s="45">
        <f t="shared" si="51"/>
        <v>0.09583333333333333</v>
      </c>
      <c r="M69" s="46">
        <f t="shared" si="28"/>
        <v>4.200881117518069</v>
      </c>
      <c r="N69" s="12">
        <f t="shared" si="52"/>
        <v>0.8078820872098167</v>
      </c>
      <c r="O69" s="12">
        <f t="shared" si="53"/>
        <v>179.1921179127902</v>
      </c>
      <c r="P69" s="47">
        <f t="shared" si="22"/>
        <v>0</v>
      </c>
      <c r="Q69" s="48">
        <f t="shared" si="54"/>
        <v>10</v>
      </c>
      <c r="R69" s="49">
        <f t="shared" si="55"/>
        <v>38.916666666666664</v>
      </c>
      <c r="S69" s="49">
        <f t="shared" si="56"/>
        <v>25.733333333333334</v>
      </c>
      <c r="T69" s="49">
        <f t="shared" si="57"/>
        <v>23</v>
      </c>
      <c r="U69" s="49">
        <f t="shared" si="58"/>
        <v>0</v>
      </c>
      <c r="V69" s="49">
        <f t="shared" si="59"/>
        <v>38.724999999999994</v>
      </c>
      <c r="W69" s="49">
        <f t="shared" si="60"/>
        <v>25.733333333333334</v>
      </c>
      <c r="X69" s="49">
        <f t="shared" si="61"/>
        <v>1850.20139676949</v>
      </c>
      <c r="Y69" s="49">
        <f t="shared" si="62"/>
        <v>1449.3686557888218</v>
      </c>
      <c r="Z69" s="49">
        <f t="shared" si="63"/>
        <v>0</v>
      </c>
      <c r="AA69" s="50">
        <f t="shared" si="64"/>
        <v>0</v>
      </c>
      <c r="AB69" s="50">
        <f t="shared" si="65"/>
        <v>0</v>
      </c>
      <c r="AC69" s="50">
        <f t="shared" si="66"/>
        <v>0</v>
      </c>
      <c r="AD69" s="50">
        <f t="shared" si="67"/>
        <v>0</v>
      </c>
      <c r="AE69" s="50">
        <f t="shared" si="68"/>
        <v>0</v>
      </c>
      <c r="AF69" s="50">
        <f t="shared" si="69"/>
        <v>180</v>
      </c>
      <c r="AG69" s="50">
        <f t="shared" si="70"/>
        <v>0</v>
      </c>
      <c r="AH69" s="50">
        <f t="shared" si="71"/>
        <v>0</v>
      </c>
      <c r="AI69" s="51"/>
      <c r="AJ69" s="35">
        <f t="shared" si="23"/>
        <v>1</v>
      </c>
    </row>
    <row r="70" spans="1:36" s="36" customFormat="1" ht="12.75">
      <c r="A70" s="52"/>
      <c r="B70" s="41">
        <v>38</v>
      </c>
      <c r="C70" s="42">
        <v>32</v>
      </c>
      <c r="D70" s="43" t="str">
        <f t="shared" si="24"/>
        <v>N</v>
      </c>
      <c r="E70" s="41">
        <v>25</v>
      </c>
      <c r="F70" s="42">
        <v>44</v>
      </c>
      <c r="G70" s="43" t="str">
        <f t="shared" si="25"/>
        <v>e</v>
      </c>
      <c r="H70" s="12">
        <f t="shared" si="47"/>
        <v>172.01009378991287</v>
      </c>
      <c r="I70" s="44">
        <f t="shared" si="48"/>
        <v>62.6077603583903</v>
      </c>
      <c r="J70" s="44">
        <f t="shared" si="49"/>
        <v>1031.2114682043368</v>
      </c>
      <c r="K70" s="44">
        <f t="shared" si="50"/>
        <v>951.8894784695235</v>
      </c>
      <c r="L70" s="45">
        <f t="shared" si="51"/>
        <v>0.2608656681599596</v>
      </c>
      <c r="M70" s="46">
        <f t="shared" si="28"/>
        <v>4.296714450851402</v>
      </c>
      <c r="N70" s="12">
        <f t="shared" si="52"/>
        <v>0.7984746918587695</v>
      </c>
      <c r="O70" s="12">
        <f t="shared" si="53"/>
        <v>171.21161909805411</v>
      </c>
      <c r="P70" s="47">
        <f t="shared" si="22"/>
        <v>0.05645664496189294</v>
      </c>
      <c r="Q70" s="48">
        <f t="shared" si="54"/>
        <v>10</v>
      </c>
      <c r="R70" s="49">
        <f t="shared" si="55"/>
        <v>38.53333333333333</v>
      </c>
      <c r="S70" s="49">
        <f t="shared" si="56"/>
        <v>25.733333333333334</v>
      </c>
      <c r="T70" s="49">
        <f t="shared" si="57"/>
        <v>62</v>
      </c>
      <c r="U70" s="49">
        <f t="shared" si="58"/>
        <v>11</v>
      </c>
      <c r="V70" s="49">
        <f t="shared" si="59"/>
        <v>38.016666666666666</v>
      </c>
      <c r="W70" s="49">
        <f t="shared" si="60"/>
        <v>25.825000000000003</v>
      </c>
      <c r="X70" s="49">
        <f t="shared" si="61"/>
        <v>1849.9773055043588</v>
      </c>
      <c r="Y70" s="49">
        <f t="shared" si="62"/>
        <v>1463.566450285132</v>
      </c>
      <c r="Z70" s="49">
        <f t="shared" si="63"/>
        <v>8.702393756526286</v>
      </c>
      <c r="AA70" s="50">
        <f t="shared" si="64"/>
        <v>0</v>
      </c>
      <c r="AB70" s="50">
        <f t="shared" si="65"/>
        <v>172.01009378991287</v>
      </c>
      <c r="AC70" s="50">
        <f t="shared" si="66"/>
        <v>0</v>
      </c>
      <c r="AD70" s="50">
        <f t="shared" si="67"/>
        <v>0</v>
      </c>
      <c r="AE70" s="50">
        <f t="shared" si="68"/>
        <v>0</v>
      </c>
      <c r="AF70" s="50">
        <f t="shared" si="69"/>
        <v>0</v>
      </c>
      <c r="AG70" s="50">
        <f t="shared" si="70"/>
        <v>0</v>
      </c>
      <c r="AH70" s="50">
        <f t="shared" si="71"/>
        <v>0</v>
      </c>
      <c r="AI70" s="51"/>
      <c r="AJ70" s="35">
        <f t="shared" si="23"/>
        <v>1</v>
      </c>
    </row>
    <row r="71" spans="1:36" s="36" customFormat="1" ht="12.75">
      <c r="A71" s="52"/>
      <c r="B71" s="41">
        <v>37</v>
      </c>
      <c r="C71" s="42">
        <v>30</v>
      </c>
      <c r="D71" s="43" t="str">
        <f t="shared" si="24"/>
        <v>N</v>
      </c>
      <c r="E71" s="41">
        <v>25</v>
      </c>
      <c r="F71" s="42">
        <v>55</v>
      </c>
      <c r="G71" s="43" t="str">
        <f t="shared" si="25"/>
        <v>e</v>
      </c>
      <c r="H71" s="12">
        <f t="shared" si="47"/>
        <v>155.4369919878014</v>
      </c>
      <c r="I71" s="44">
        <f t="shared" si="48"/>
        <v>38.48248461666714</v>
      </c>
      <c r="J71" s="44">
        <f t="shared" si="49"/>
        <v>1093.8192285627272</v>
      </c>
      <c r="K71" s="44">
        <f t="shared" si="50"/>
        <v>913.4069938528563</v>
      </c>
      <c r="L71" s="45">
        <f t="shared" si="51"/>
        <v>0.16034368590277978</v>
      </c>
      <c r="M71" s="46">
        <f t="shared" si="28"/>
        <v>4.557580119011361</v>
      </c>
      <c r="N71" s="12">
        <f t="shared" si="52"/>
        <v>0.7208285645897985</v>
      </c>
      <c r="O71" s="12">
        <f t="shared" si="53"/>
        <v>154.7161634232116</v>
      </c>
      <c r="P71" s="47">
        <f aca="true" t="shared" si="72" ref="P71:P106">IF(B72="","",IF(ABS(S71-S72)/2*SIN(V71*0.0174532925199432)=0,0,ABS(S71-S72)/2*SIN(V71*0.0174532925199432)))</f>
        <v>0.10078582650793694</v>
      </c>
      <c r="Q71" s="48">
        <f t="shared" si="54"/>
        <v>10</v>
      </c>
      <c r="R71" s="49">
        <f t="shared" si="55"/>
        <v>37.5</v>
      </c>
      <c r="S71" s="49">
        <f t="shared" si="56"/>
        <v>25.916666666666668</v>
      </c>
      <c r="T71" s="49">
        <f t="shared" si="57"/>
        <v>35</v>
      </c>
      <c r="U71" s="49">
        <f t="shared" si="58"/>
        <v>20</v>
      </c>
      <c r="V71" s="49">
        <f t="shared" si="59"/>
        <v>37.20833333333333</v>
      </c>
      <c r="W71" s="49">
        <f t="shared" si="60"/>
        <v>26.083333333333336</v>
      </c>
      <c r="X71" s="49">
        <f t="shared" si="61"/>
        <v>1849.7233188910784</v>
      </c>
      <c r="Y71" s="49">
        <f t="shared" si="62"/>
        <v>1479.4942972015629</v>
      </c>
      <c r="Z71" s="49">
        <f t="shared" si="63"/>
        <v>15.996925400589422</v>
      </c>
      <c r="AA71" s="50">
        <f t="shared" si="64"/>
        <v>0</v>
      </c>
      <c r="AB71" s="50">
        <f t="shared" si="65"/>
        <v>155.4369919878014</v>
      </c>
      <c r="AC71" s="50">
        <f t="shared" si="66"/>
        <v>0</v>
      </c>
      <c r="AD71" s="50">
        <f t="shared" si="67"/>
        <v>0</v>
      </c>
      <c r="AE71" s="50">
        <f t="shared" si="68"/>
        <v>0</v>
      </c>
      <c r="AF71" s="50">
        <f t="shared" si="69"/>
        <v>0</v>
      </c>
      <c r="AG71" s="50">
        <f t="shared" si="70"/>
        <v>0</v>
      </c>
      <c r="AH71" s="50">
        <f t="shared" si="71"/>
        <v>0</v>
      </c>
      <c r="AI71" s="51"/>
      <c r="AJ71" s="35">
        <f aca="true" t="shared" si="73" ref="AJ71:AJ106">IF(B71="",0,1)</f>
        <v>1</v>
      </c>
    </row>
    <row r="72" spans="1:36" s="36" customFormat="1" ht="12.75">
      <c r="A72" s="52"/>
      <c r="B72" s="41">
        <v>36</v>
      </c>
      <c r="C72" s="42">
        <v>55</v>
      </c>
      <c r="D72" s="43" t="str">
        <f aca="true" t="shared" si="74" ref="D72:D106">IF(B72="","",D71)</f>
        <v>N</v>
      </c>
      <c r="E72" s="41">
        <v>26</v>
      </c>
      <c r="F72" s="42">
        <v>15</v>
      </c>
      <c r="G72" s="43" t="str">
        <f aca="true" t="shared" si="75" ref="G72:G106">IF(E72="","",G71)</f>
        <v>e</v>
      </c>
      <c r="H72" s="12">
        <f t="shared" si="47"/>
        <v>133.39943154793855</v>
      </c>
      <c r="I72" s="44">
        <f t="shared" si="48"/>
        <v>94.60320692574243</v>
      </c>
      <c r="J72" s="44">
        <f t="shared" si="49"/>
        <v>1132.3017131793943</v>
      </c>
      <c r="K72" s="44">
        <f t="shared" si="50"/>
        <v>818.8037869271138</v>
      </c>
      <c r="L72" s="45">
        <f t="shared" si="51"/>
        <v>0.3941800288572601</v>
      </c>
      <c r="M72" s="46">
        <f aca="true" t="shared" si="76" ref="M72:M106">IF(L71="","",M71+L71)</f>
        <v>4.717923804914141</v>
      </c>
      <c r="N72" s="12">
        <f t="shared" si="52"/>
        <v>0.5353251664341262</v>
      </c>
      <c r="O72" s="12">
        <f t="shared" si="53"/>
        <v>132.86410638150443</v>
      </c>
      <c r="P72" s="47">
        <f t="shared" si="72"/>
        <v>0.4200895705085413</v>
      </c>
      <c r="Q72" s="48">
        <f t="shared" si="54"/>
        <v>10</v>
      </c>
      <c r="R72" s="49">
        <f t="shared" si="55"/>
        <v>36.916666666666664</v>
      </c>
      <c r="S72" s="49">
        <f t="shared" si="56"/>
        <v>26.25</v>
      </c>
      <c r="T72" s="49">
        <f t="shared" si="57"/>
        <v>65</v>
      </c>
      <c r="U72" s="49">
        <f t="shared" si="58"/>
        <v>85</v>
      </c>
      <c r="V72" s="49">
        <f t="shared" si="59"/>
        <v>36.375</v>
      </c>
      <c r="W72" s="49">
        <f t="shared" si="60"/>
        <v>26.958333333333336</v>
      </c>
      <c r="X72" s="49">
        <f t="shared" si="61"/>
        <v>1849.4636235963828</v>
      </c>
      <c r="Y72" s="49">
        <f t="shared" si="62"/>
        <v>1495.6055055973357</v>
      </c>
      <c r="Z72" s="49">
        <f t="shared" si="63"/>
        <v>68.73693883666076</v>
      </c>
      <c r="AA72" s="50">
        <f t="shared" si="64"/>
        <v>0</v>
      </c>
      <c r="AB72" s="50">
        <f t="shared" si="65"/>
        <v>133.39943154793855</v>
      </c>
      <c r="AC72" s="50">
        <f t="shared" si="66"/>
        <v>0</v>
      </c>
      <c r="AD72" s="50">
        <f t="shared" si="67"/>
        <v>0</v>
      </c>
      <c r="AE72" s="50">
        <f t="shared" si="68"/>
        <v>0</v>
      </c>
      <c r="AF72" s="50">
        <f t="shared" si="69"/>
        <v>0</v>
      </c>
      <c r="AG72" s="50">
        <f t="shared" si="70"/>
        <v>0</v>
      </c>
      <c r="AH72" s="50">
        <f t="shared" si="71"/>
        <v>0</v>
      </c>
      <c r="AI72" s="51"/>
      <c r="AJ72" s="35">
        <f t="shared" si="73"/>
        <v>1</v>
      </c>
    </row>
    <row r="73" spans="1:36" s="36" customFormat="1" ht="12.75">
      <c r="A73" s="52"/>
      <c r="B73" s="41">
        <v>35</v>
      </c>
      <c r="C73" s="42">
        <v>50</v>
      </c>
      <c r="D73" s="43" t="str">
        <f t="shared" si="74"/>
        <v>N</v>
      </c>
      <c r="E73" s="41">
        <v>27</v>
      </c>
      <c r="F73" s="42">
        <v>40</v>
      </c>
      <c r="G73" s="43" t="str">
        <f t="shared" si="75"/>
        <v>e</v>
      </c>
      <c r="H73" s="12">
        <f t="shared" si="47"/>
        <v>86.94049875478078</v>
      </c>
      <c r="I73" s="44">
        <f t="shared" si="48"/>
        <v>187.36066015123956</v>
      </c>
      <c r="J73" s="44">
        <f t="shared" si="49"/>
        <v>1226.9049201051366</v>
      </c>
      <c r="K73" s="44">
        <f t="shared" si="50"/>
        <v>631.4431267758742</v>
      </c>
      <c r="L73" s="45">
        <f t="shared" si="51"/>
        <v>0.7806694172968315</v>
      </c>
      <c r="M73" s="46">
        <f t="shared" si="76"/>
        <v>5.1121038337714015</v>
      </c>
      <c r="N73" s="12">
        <f t="shared" si="52"/>
        <v>-0.04092552257770154</v>
      </c>
      <c r="O73" s="12">
        <f t="shared" si="53"/>
        <v>86.98142427735847</v>
      </c>
      <c r="P73" s="47">
        <f t="shared" si="72"/>
        <v>1.1243319300147765</v>
      </c>
      <c r="Q73" s="48">
        <f t="shared" si="54"/>
        <v>10</v>
      </c>
      <c r="R73" s="49">
        <f t="shared" si="55"/>
        <v>35.833333333333336</v>
      </c>
      <c r="S73" s="49">
        <f t="shared" si="56"/>
        <v>27.666666666666668</v>
      </c>
      <c r="T73" s="49">
        <f t="shared" si="57"/>
        <v>10</v>
      </c>
      <c r="U73" s="49">
        <f t="shared" si="58"/>
        <v>230</v>
      </c>
      <c r="V73" s="49">
        <f t="shared" si="59"/>
        <v>35.91666666666667</v>
      </c>
      <c r="W73" s="49">
        <f t="shared" si="60"/>
        <v>29.583333333333336</v>
      </c>
      <c r="X73" s="49">
        <f t="shared" si="61"/>
        <v>1849.321798282419</v>
      </c>
      <c r="Y73" s="49">
        <f t="shared" si="62"/>
        <v>1504.3316597880169</v>
      </c>
      <c r="Z73" s="49">
        <f t="shared" si="63"/>
        <v>187.0936048407542</v>
      </c>
      <c r="AA73" s="50">
        <f t="shared" si="64"/>
        <v>86.94049875478078</v>
      </c>
      <c r="AB73" s="50">
        <f t="shared" si="65"/>
        <v>0</v>
      </c>
      <c r="AC73" s="50">
        <f t="shared" si="66"/>
        <v>0</v>
      </c>
      <c r="AD73" s="50">
        <f t="shared" si="67"/>
        <v>0</v>
      </c>
      <c r="AE73" s="50">
        <f t="shared" si="68"/>
        <v>0</v>
      </c>
      <c r="AF73" s="50">
        <f t="shared" si="69"/>
        <v>0</v>
      </c>
      <c r="AG73" s="50">
        <f t="shared" si="70"/>
        <v>0</v>
      </c>
      <c r="AH73" s="50">
        <f t="shared" si="71"/>
        <v>0</v>
      </c>
      <c r="AI73" s="51"/>
      <c r="AJ73" s="35">
        <f t="shared" si="73"/>
        <v>1</v>
      </c>
    </row>
    <row r="74" spans="1:36" s="36" customFormat="1" ht="12.75">
      <c r="A74" s="52"/>
      <c r="B74" s="41">
        <v>36</v>
      </c>
      <c r="C74" s="42"/>
      <c r="D74" s="43" t="str">
        <f t="shared" si="74"/>
        <v>N</v>
      </c>
      <c r="E74" s="41">
        <v>31</v>
      </c>
      <c r="F74" s="42">
        <v>30</v>
      </c>
      <c r="G74" s="43" t="str">
        <f t="shared" si="75"/>
        <v>e</v>
      </c>
      <c r="H74" s="12">
        <f t="shared" si="47"/>
        <v>95.55493824823945</v>
      </c>
      <c r="I74" s="44">
        <f t="shared" si="48"/>
        <v>154.95844195015795</v>
      </c>
      <c r="J74" s="44">
        <f t="shared" si="49"/>
        <v>1414.265580256376</v>
      </c>
      <c r="K74" s="44">
        <f t="shared" si="50"/>
        <v>476.4846848257163</v>
      </c>
      <c r="L74" s="45">
        <f t="shared" si="51"/>
        <v>0.6456601747923248</v>
      </c>
      <c r="M74" s="46">
        <f t="shared" si="76"/>
        <v>5.892773251068233</v>
      </c>
      <c r="N74" s="12">
        <f t="shared" si="52"/>
        <v>0.07514534418881076</v>
      </c>
      <c r="O74" s="12">
        <f t="shared" si="53"/>
        <v>95.47979290405064</v>
      </c>
      <c r="P74" s="47">
        <f t="shared" si="72"/>
        <v>0.9254214396210523</v>
      </c>
      <c r="Q74" s="48">
        <f t="shared" si="54"/>
        <v>10</v>
      </c>
      <c r="R74" s="49">
        <f t="shared" si="55"/>
        <v>36</v>
      </c>
      <c r="S74" s="49">
        <f t="shared" si="56"/>
        <v>31.5</v>
      </c>
      <c r="T74" s="49">
        <f t="shared" si="57"/>
        <v>15</v>
      </c>
      <c r="U74" s="49">
        <f t="shared" si="58"/>
        <v>189.5</v>
      </c>
      <c r="V74" s="49">
        <f t="shared" si="59"/>
        <v>35.875</v>
      </c>
      <c r="W74" s="49">
        <f t="shared" si="60"/>
        <v>33.079166666666666</v>
      </c>
      <c r="X74" s="49">
        <f t="shared" si="61"/>
        <v>1849.3089422486253</v>
      </c>
      <c r="Y74" s="49">
        <f t="shared" si="62"/>
        <v>1505.1201693253693</v>
      </c>
      <c r="Z74" s="49">
        <f t="shared" si="63"/>
        <v>154.23073212437419</v>
      </c>
      <c r="AA74" s="50">
        <f t="shared" si="64"/>
        <v>0</v>
      </c>
      <c r="AB74" s="50">
        <f t="shared" si="65"/>
        <v>95.55493824823945</v>
      </c>
      <c r="AC74" s="50">
        <f t="shared" si="66"/>
        <v>0</v>
      </c>
      <c r="AD74" s="50">
        <f t="shared" si="67"/>
        <v>0</v>
      </c>
      <c r="AE74" s="50">
        <f t="shared" si="68"/>
        <v>0</v>
      </c>
      <c r="AF74" s="50">
        <f t="shared" si="69"/>
        <v>0</v>
      </c>
      <c r="AG74" s="50">
        <f t="shared" si="70"/>
        <v>0</v>
      </c>
      <c r="AH74" s="50">
        <f t="shared" si="71"/>
        <v>0</v>
      </c>
      <c r="AI74" s="51"/>
      <c r="AJ74" s="35">
        <f t="shared" si="73"/>
        <v>1</v>
      </c>
    </row>
    <row r="75" spans="1:36" s="36" customFormat="1" ht="12.75">
      <c r="A75" s="52"/>
      <c r="B75" s="41">
        <v>35</v>
      </c>
      <c r="C75" s="42">
        <v>45</v>
      </c>
      <c r="D75" s="43" t="str">
        <f t="shared" si="74"/>
        <v>N</v>
      </c>
      <c r="E75" s="41">
        <v>34</v>
      </c>
      <c r="F75" s="42">
        <v>39.5</v>
      </c>
      <c r="G75" s="43" t="str">
        <f t="shared" si="75"/>
        <v>e</v>
      </c>
      <c r="H75" s="12">
        <f t="shared" si="47"/>
        <v>170.85944717778392</v>
      </c>
      <c r="I75" s="44">
        <f t="shared" si="48"/>
        <v>106.3504789784897</v>
      </c>
      <c r="J75" s="44">
        <f t="shared" si="49"/>
        <v>1569.224022206534</v>
      </c>
      <c r="K75" s="44">
        <f t="shared" si="50"/>
        <v>370.13420584722655</v>
      </c>
      <c r="L75" s="45">
        <f t="shared" si="51"/>
        <v>0.4431269957437071</v>
      </c>
      <c r="M75" s="46">
        <f t="shared" si="76"/>
        <v>6.538433425860558</v>
      </c>
      <c r="N75" s="12">
        <f t="shared" si="52"/>
        <v>0.7656506551568142</v>
      </c>
      <c r="O75" s="12">
        <f t="shared" si="53"/>
        <v>170.09379652262712</v>
      </c>
      <c r="P75" s="47">
        <f t="shared" si="72"/>
        <v>0.0976804432055505</v>
      </c>
      <c r="Q75" s="48">
        <f t="shared" si="54"/>
        <v>10</v>
      </c>
      <c r="R75" s="49">
        <f t="shared" si="55"/>
        <v>35.75</v>
      </c>
      <c r="S75" s="49">
        <f t="shared" si="56"/>
        <v>34.65833333333333</v>
      </c>
      <c r="T75" s="49">
        <f t="shared" si="57"/>
        <v>105</v>
      </c>
      <c r="U75" s="49">
        <f t="shared" si="58"/>
        <v>20.5</v>
      </c>
      <c r="V75" s="49">
        <f t="shared" si="59"/>
        <v>34.875</v>
      </c>
      <c r="W75" s="49">
        <f t="shared" si="60"/>
        <v>34.829166666666666</v>
      </c>
      <c r="X75" s="49">
        <f t="shared" si="61"/>
        <v>1849.0023532216883</v>
      </c>
      <c r="Y75" s="49">
        <f t="shared" si="62"/>
        <v>1523.804091029079</v>
      </c>
      <c r="Z75" s="49">
        <f t="shared" si="63"/>
        <v>16.89450736050567</v>
      </c>
      <c r="AA75" s="50">
        <f t="shared" si="64"/>
        <v>0</v>
      </c>
      <c r="AB75" s="50">
        <f t="shared" si="65"/>
        <v>170.85944717778392</v>
      </c>
      <c r="AC75" s="50">
        <f t="shared" si="66"/>
        <v>0</v>
      </c>
      <c r="AD75" s="50">
        <f t="shared" si="67"/>
        <v>0</v>
      </c>
      <c r="AE75" s="50">
        <f t="shared" si="68"/>
        <v>0</v>
      </c>
      <c r="AF75" s="50">
        <f t="shared" si="69"/>
        <v>0</v>
      </c>
      <c r="AG75" s="50">
        <f t="shared" si="70"/>
        <v>0</v>
      </c>
      <c r="AH75" s="50">
        <f t="shared" si="71"/>
        <v>0</v>
      </c>
      <c r="AI75" s="51"/>
      <c r="AJ75" s="35">
        <f t="shared" si="73"/>
        <v>1</v>
      </c>
    </row>
    <row r="76" spans="1:36" s="36" customFormat="1" ht="12.75">
      <c r="A76" s="52"/>
      <c r="B76" s="41">
        <v>34</v>
      </c>
      <c r="C76" s="42"/>
      <c r="D76" s="43" t="str">
        <f t="shared" si="74"/>
        <v>N</v>
      </c>
      <c r="E76" s="41">
        <v>35</v>
      </c>
      <c r="F76" s="42"/>
      <c r="G76" s="43" t="str">
        <f t="shared" si="75"/>
        <v>e</v>
      </c>
      <c r="H76" s="12">
        <f t="shared" si="47"/>
        <v>205.31788783525195</v>
      </c>
      <c r="I76" s="44">
        <f t="shared" si="48"/>
        <v>146.57905226833392</v>
      </c>
      <c r="J76" s="44">
        <f t="shared" si="49"/>
        <v>1675.5745011850238</v>
      </c>
      <c r="K76" s="44">
        <f t="shared" si="50"/>
        <v>223.55515357889263</v>
      </c>
      <c r="L76" s="45">
        <f t="shared" si="51"/>
        <v>0.610746051118058</v>
      </c>
      <c r="M76" s="46">
        <f t="shared" si="76"/>
        <v>6.981560421604265</v>
      </c>
      <c r="N76" s="12">
        <f t="shared" si="52"/>
        <v>0.6981458484647676</v>
      </c>
      <c r="O76" s="12">
        <f t="shared" si="53"/>
        <v>204.61974198678718</v>
      </c>
      <c r="P76" s="47">
        <f t="shared" si="72"/>
        <v>0.3362777070822406</v>
      </c>
      <c r="Q76" s="48">
        <f t="shared" si="54"/>
        <v>10</v>
      </c>
      <c r="R76" s="49">
        <f t="shared" si="55"/>
        <v>34</v>
      </c>
      <c r="S76" s="49">
        <f t="shared" si="56"/>
        <v>35</v>
      </c>
      <c r="T76" s="49">
        <f t="shared" si="57"/>
        <v>132.5</v>
      </c>
      <c r="U76" s="49">
        <f t="shared" si="58"/>
        <v>74.29999999999973</v>
      </c>
      <c r="V76" s="49">
        <f t="shared" si="59"/>
        <v>32.895833333333336</v>
      </c>
      <c r="W76" s="49">
        <f t="shared" si="60"/>
        <v>34.380833333333335</v>
      </c>
      <c r="X76" s="49">
        <f t="shared" si="61"/>
        <v>1848.4077253052417</v>
      </c>
      <c r="Y76" s="49">
        <f t="shared" si="62"/>
        <v>1559.4063255747785</v>
      </c>
      <c r="Z76" s="49">
        <f t="shared" si="63"/>
        <v>62.68308036370716</v>
      </c>
      <c r="AA76" s="50">
        <f t="shared" si="64"/>
        <v>0</v>
      </c>
      <c r="AB76" s="50">
        <f t="shared" si="65"/>
        <v>0</v>
      </c>
      <c r="AC76" s="50">
        <f t="shared" si="66"/>
        <v>205.31788783525195</v>
      </c>
      <c r="AD76" s="50">
        <f t="shared" si="67"/>
        <v>0</v>
      </c>
      <c r="AE76" s="50">
        <f t="shared" si="68"/>
        <v>0</v>
      </c>
      <c r="AF76" s="50">
        <f t="shared" si="69"/>
        <v>0</v>
      </c>
      <c r="AG76" s="50">
        <f t="shared" si="70"/>
        <v>0</v>
      </c>
      <c r="AH76" s="50">
        <f t="shared" si="71"/>
        <v>0</v>
      </c>
      <c r="AI76" s="51"/>
      <c r="AJ76" s="35">
        <f t="shared" si="73"/>
        <v>1</v>
      </c>
    </row>
    <row r="77" spans="1:36" s="36" customFormat="1" ht="12.75">
      <c r="A77" s="52"/>
      <c r="B77" s="41">
        <v>31</v>
      </c>
      <c r="C77" s="42">
        <v>47.5</v>
      </c>
      <c r="D77" s="43" t="str">
        <f t="shared" si="74"/>
        <v>N</v>
      </c>
      <c r="E77" s="41">
        <v>33</v>
      </c>
      <c r="F77" s="42">
        <v>45.7</v>
      </c>
      <c r="G77" s="43" t="str">
        <f t="shared" si="75"/>
        <v>e</v>
      </c>
      <c r="H77" s="12">
        <f t="shared" si="47"/>
        <v>268.95675188663716</v>
      </c>
      <c r="I77" s="44">
        <f t="shared" si="48"/>
        <v>137.3090083552287</v>
      </c>
      <c r="J77" s="44">
        <f t="shared" si="49"/>
        <v>1822.1535534533577</v>
      </c>
      <c r="K77" s="44">
        <f t="shared" si="50"/>
        <v>86.24614522366392</v>
      </c>
      <c r="L77" s="45">
        <f t="shared" si="51"/>
        <v>0.5721208681467863</v>
      </c>
      <c r="M77" s="46">
        <f t="shared" si="76"/>
        <v>7.592306472722323</v>
      </c>
      <c r="N77" s="12">
        <f t="shared" si="52"/>
        <v>0.01370001202938236</v>
      </c>
      <c r="O77" s="12">
        <f t="shared" si="53"/>
        <v>268.94305187460776</v>
      </c>
      <c r="P77" s="47">
        <f t="shared" si="72"/>
        <v>0.7051021655374797</v>
      </c>
      <c r="Q77" s="48">
        <f t="shared" si="54"/>
        <v>10</v>
      </c>
      <c r="R77" s="49">
        <f t="shared" si="55"/>
        <v>31.791666666666668</v>
      </c>
      <c r="S77" s="49">
        <f t="shared" si="56"/>
        <v>33.76166666666667</v>
      </c>
      <c r="T77" s="49">
        <f t="shared" si="57"/>
        <v>2.5</v>
      </c>
      <c r="U77" s="49">
        <f t="shared" si="58"/>
        <v>160.70000000000027</v>
      </c>
      <c r="V77" s="49">
        <f t="shared" si="59"/>
        <v>31.770833333333336</v>
      </c>
      <c r="W77" s="49">
        <f t="shared" si="60"/>
        <v>32.4225</v>
      </c>
      <c r="X77" s="49">
        <f t="shared" si="61"/>
        <v>1848.0777955650797</v>
      </c>
      <c r="Y77" s="49">
        <f t="shared" si="62"/>
        <v>1578.8155930000007</v>
      </c>
      <c r="Z77" s="49">
        <f t="shared" si="63"/>
        <v>137.28624758327496</v>
      </c>
      <c r="AA77" s="50">
        <f t="shared" si="64"/>
        <v>0</v>
      </c>
      <c r="AB77" s="50">
        <f t="shared" si="65"/>
        <v>0</v>
      </c>
      <c r="AC77" s="50">
        <f t="shared" si="66"/>
        <v>268.95675188663716</v>
      </c>
      <c r="AD77" s="50">
        <f t="shared" si="67"/>
        <v>0</v>
      </c>
      <c r="AE77" s="50">
        <f t="shared" si="68"/>
        <v>0</v>
      </c>
      <c r="AF77" s="50">
        <f t="shared" si="69"/>
        <v>0</v>
      </c>
      <c r="AG77" s="50">
        <f t="shared" si="70"/>
        <v>0</v>
      </c>
      <c r="AH77" s="50">
        <f t="shared" si="71"/>
        <v>0</v>
      </c>
      <c r="AI77" s="51"/>
      <c r="AJ77" s="35">
        <f t="shared" si="73"/>
        <v>1</v>
      </c>
    </row>
    <row r="78" spans="1:36" s="36" customFormat="1" ht="12.75">
      <c r="A78" s="52"/>
      <c r="B78" s="41">
        <v>31</v>
      </c>
      <c r="C78" s="42">
        <v>45</v>
      </c>
      <c r="D78" s="43" t="str">
        <f t="shared" si="74"/>
        <v>N</v>
      </c>
      <c r="E78" s="41">
        <v>31</v>
      </c>
      <c r="F78" s="42">
        <v>5</v>
      </c>
      <c r="G78" s="43" t="str">
        <f t="shared" si="75"/>
        <v>e</v>
      </c>
      <c r="H78" s="12">
        <f t="shared" si="47"/>
        <v>261.5430179519368</v>
      </c>
      <c r="I78" s="44">
        <f t="shared" si="48"/>
        <v>40.797783914638515</v>
      </c>
      <c r="J78" s="44">
        <f t="shared" si="49"/>
        <v>1959.4625618085865</v>
      </c>
      <c r="K78" s="44">
        <f t="shared" si="50"/>
        <v>45.4483613090254</v>
      </c>
      <c r="L78" s="45">
        <f t="shared" si="51"/>
        <v>0.16999076631099383</v>
      </c>
      <c r="M78" s="46">
        <f t="shared" si="76"/>
        <v>8.164427340869109</v>
      </c>
      <c r="N78" s="12">
        <f t="shared" si="52"/>
        <v>0.11064545537789541</v>
      </c>
      <c r="O78" s="12">
        <f t="shared" si="53"/>
        <v>261.4323724965589</v>
      </c>
      <c r="P78" s="47">
        <f t="shared" si="72"/>
        <v>0.20668551608842392</v>
      </c>
      <c r="Q78" s="48">
        <f t="shared" si="54"/>
        <v>10</v>
      </c>
      <c r="R78" s="49">
        <f t="shared" si="55"/>
        <v>31.75</v>
      </c>
      <c r="S78" s="49">
        <f t="shared" si="56"/>
        <v>31.083333333333332</v>
      </c>
      <c r="T78" s="49">
        <f t="shared" si="57"/>
        <v>6</v>
      </c>
      <c r="U78" s="49">
        <f t="shared" si="58"/>
        <v>47.200000000000045</v>
      </c>
      <c r="V78" s="49">
        <f t="shared" si="59"/>
        <v>31.7</v>
      </c>
      <c r="W78" s="49">
        <f t="shared" si="60"/>
        <v>30.689999999999998</v>
      </c>
      <c r="X78" s="49">
        <f t="shared" si="61"/>
        <v>1848.0572339081396</v>
      </c>
      <c r="Y78" s="49">
        <f t="shared" si="62"/>
        <v>1580.017349576056</v>
      </c>
      <c r="Z78" s="49">
        <f t="shared" si="63"/>
        <v>40.35417168454257</v>
      </c>
      <c r="AA78" s="50">
        <f t="shared" si="64"/>
        <v>0</v>
      </c>
      <c r="AB78" s="50">
        <f t="shared" si="65"/>
        <v>0</v>
      </c>
      <c r="AC78" s="50">
        <f t="shared" si="66"/>
        <v>261.5430179519368</v>
      </c>
      <c r="AD78" s="50">
        <f t="shared" si="67"/>
        <v>0</v>
      </c>
      <c r="AE78" s="50">
        <f t="shared" si="68"/>
        <v>0</v>
      </c>
      <c r="AF78" s="50">
        <f t="shared" si="69"/>
        <v>0</v>
      </c>
      <c r="AG78" s="50">
        <f t="shared" si="70"/>
        <v>0</v>
      </c>
      <c r="AH78" s="50">
        <f t="shared" si="71"/>
        <v>0</v>
      </c>
      <c r="AI78" s="51"/>
      <c r="AJ78" s="35">
        <f t="shared" si="73"/>
        <v>1</v>
      </c>
    </row>
    <row r="79" spans="1:36" s="36" customFormat="1" ht="12.75">
      <c r="A79" s="52"/>
      <c r="B79" s="41">
        <v>31</v>
      </c>
      <c r="C79" s="42">
        <v>39</v>
      </c>
      <c r="D79" s="43" t="str">
        <f t="shared" si="74"/>
        <v>N</v>
      </c>
      <c r="E79" s="41">
        <v>30</v>
      </c>
      <c r="F79" s="42">
        <v>17.8</v>
      </c>
      <c r="G79" s="43" t="str">
        <f t="shared" si="75"/>
        <v>e</v>
      </c>
      <c r="H79" s="12">
        <f t="shared" si="47"/>
        <v>224.67827054291115</v>
      </c>
      <c r="I79" s="44">
        <f t="shared" si="48"/>
        <v>36.80388764123781</v>
      </c>
      <c r="J79" s="44">
        <f t="shared" si="49"/>
        <v>2000.260345723225</v>
      </c>
      <c r="K79" s="44">
        <f t="shared" si="50"/>
        <v>8.644473667787594</v>
      </c>
      <c r="L79" s="45">
        <f t="shared" si="51"/>
        <v>0.15334953183849087</v>
      </c>
      <c r="M79" s="46">
        <f t="shared" si="76"/>
        <v>8.334418107180102</v>
      </c>
      <c r="N79" s="12">
        <f t="shared" si="52"/>
        <v>0.5329678401957423</v>
      </c>
      <c r="O79" s="12">
        <f t="shared" si="53"/>
        <v>224.1453027027154</v>
      </c>
      <c r="P79" s="47">
        <f t="shared" si="72"/>
        <v>0.1311534830924527</v>
      </c>
      <c r="Q79" s="48">
        <f t="shared" si="54"/>
        <v>10</v>
      </c>
      <c r="R79" s="49">
        <f t="shared" si="55"/>
        <v>31.65</v>
      </c>
      <c r="S79" s="49">
        <f t="shared" si="56"/>
        <v>30.296666666666667</v>
      </c>
      <c r="T79" s="49">
        <f t="shared" si="57"/>
        <v>26.170000000000073</v>
      </c>
      <c r="U79" s="49">
        <f t="shared" si="58"/>
        <v>30.180000000000064</v>
      </c>
      <c r="V79" s="49">
        <f t="shared" si="59"/>
        <v>31.431916666666666</v>
      </c>
      <c r="W79" s="49">
        <f t="shared" si="60"/>
        <v>30.045166666666667</v>
      </c>
      <c r="X79" s="49">
        <f t="shared" si="61"/>
        <v>1847.9796489414898</v>
      </c>
      <c r="Y79" s="49">
        <f t="shared" si="62"/>
        <v>1584.5437502371342</v>
      </c>
      <c r="Z79" s="49">
        <f t="shared" si="63"/>
        <v>25.877736483488146</v>
      </c>
      <c r="AA79" s="50">
        <f t="shared" si="64"/>
        <v>0</v>
      </c>
      <c r="AB79" s="50">
        <f t="shared" si="65"/>
        <v>0</v>
      </c>
      <c r="AC79" s="50">
        <f t="shared" si="66"/>
        <v>224.67827054291115</v>
      </c>
      <c r="AD79" s="50">
        <f t="shared" si="67"/>
        <v>0</v>
      </c>
      <c r="AE79" s="50">
        <f t="shared" si="68"/>
        <v>0</v>
      </c>
      <c r="AF79" s="50">
        <f t="shared" si="69"/>
        <v>0</v>
      </c>
      <c r="AG79" s="50">
        <f t="shared" si="70"/>
        <v>0</v>
      </c>
      <c r="AH79" s="50">
        <f t="shared" si="71"/>
        <v>0</v>
      </c>
      <c r="AI79" s="51"/>
      <c r="AJ79" s="35">
        <f t="shared" si="73"/>
        <v>1</v>
      </c>
    </row>
    <row r="80" spans="1:36" s="36" customFormat="1" ht="12.75">
      <c r="A80" s="52"/>
      <c r="B80" s="41">
        <v>31</v>
      </c>
      <c r="C80" s="42">
        <v>12.83</v>
      </c>
      <c r="D80" s="43" t="str">
        <f t="shared" si="74"/>
        <v>N</v>
      </c>
      <c r="E80" s="41">
        <v>29</v>
      </c>
      <c r="F80" s="42">
        <v>47.62</v>
      </c>
      <c r="G80" s="43" t="str">
        <f t="shared" si="75"/>
        <v>e</v>
      </c>
      <c r="H80" s="12">
        <f t="shared" si="47"/>
        <v>179.44972690877196</v>
      </c>
      <c r="I80" s="44">
        <f t="shared" si="48"/>
        <v>1.7900825564507699</v>
      </c>
      <c r="J80" s="44">
        <f t="shared" si="49"/>
        <v>2037.064233364463</v>
      </c>
      <c r="K80" s="44">
        <f t="shared" si="50"/>
        <v>6.854391111336824</v>
      </c>
      <c r="L80" s="45">
        <f t="shared" si="51"/>
        <v>0.007458677318544875</v>
      </c>
      <c r="M80" s="46">
        <f t="shared" si="76"/>
        <v>8.487767639018593</v>
      </c>
      <c r="N80" s="12">
        <f t="shared" si="52"/>
        <v>0.7425751907085317</v>
      </c>
      <c r="O80" s="12">
        <f t="shared" si="53"/>
        <v>178.70715171806344</v>
      </c>
      <c r="P80" s="47">
        <f t="shared" si="72"/>
        <v>8.633513938027218E-05</v>
      </c>
      <c r="Q80" s="48">
        <f t="shared" si="54"/>
        <v>10</v>
      </c>
      <c r="R80" s="49">
        <f t="shared" si="55"/>
        <v>31.213833333333334</v>
      </c>
      <c r="S80" s="49">
        <f t="shared" si="56"/>
        <v>29.793666666666667</v>
      </c>
      <c r="T80" s="49">
        <f t="shared" si="57"/>
        <v>1.7899999999999636</v>
      </c>
      <c r="U80" s="49">
        <f t="shared" si="58"/>
        <v>0.020000000000209184</v>
      </c>
      <c r="V80" s="49">
        <f t="shared" si="59"/>
        <v>31.19891666666667</v>
      </c>
      <c r="W80" s="49">
        <f t="shared" si="60"/>
        <v>29.793833333333332</v>
      </c>
      <c r="X80" s="49">
        <f t="shared" si="61"/>
        <v>1847.9125229756062</v>
      </c>
      <c r="Y80" s="49">
        <f t="shared" si="62"/>
        <v>1588.4496037791719</v>
      </c>
      <c r="Z80" s="49">
        <f t="shared" si="63"/>
        <v>0.017191826821304077</v>
      </c>
      <c r="AA80" s="50">
        <f t="shared" si="64"/>
        <v>0</v>
      </c>
      <c r="AB80" s="50">
        <f t="shared" si="65"/>
        <v>179.44972690877196</v>
      </c>
      <c r="AC80" s="50">
        <f t="shared" si="66"/>
        <v>0</v>
      </c>
      <c r="AD80" s="50">
        <f t="shared" si="67"/>
        <v>0</v>
      </c>
      <c r="AE80" s="50">
        <f t="shared" si="68"/>
        <v>0</v>
      </c>
      <c r="AF80" s="50">
        <f t="shared" si="69"/>
        <v>0</v>
      </c>
      <c r="AG80" s="50">
        <f t="shared" si="70"/>
        <v>0</v>
      </c>
      <c r="AH80" s="50">
        <f t="shared" si="71"/>
        <v>0</v>
      </c>
      <c r="AI80" s="51"/>
      <c r="AJ80" s="35">
        <f t="shared" si="73"/>
        <v>1</v>
      </c>
    </row>
    <row r="81" spans="1:36" s="36" customFormat="1" ht="12.75">
      <c r="A81" s="52"/>
      <c r="B81" s="41">
        <v>31</v>
      </c>
      <c r="C81" s="42">
        <v>11.04</v>
      </c>
      <c r="D81" s="43" t="str">
        <f t="shared" si="74"/>
        <v>N</v>
      </c>
      <c r="E81" s="41">
        <v>29</v>
      </c>
      <c r="F81" s="42">
        <v>47.64</v>
      </c>
      <c r="G81" s="43" t="str">
        <f t="shared" si="75"/>
        <v>e</v>
      </c>
      <c r="H81" s="12">
        <f t="shared" si="47"/>
      </c>
      <c r="I81" s="44">
        <f t="shared" si="48"/>
      </c>
      <c r="J81" s="44">
        <f t="shared" si="49"/>
        <v>2038.8543159209137</v>
      </c>
      <c r="K81" s="44">
        <f t="shared" si="50"/>
      </c>
      <c r="L81" s="45">
        <f t="shared" si="51"/>
      </c>
      <c r="M81" s="46">
        <f t="shared" si="76"/>
        <v>8.495226316337137</v>
      </c>
      <c r="N81" s="12">
        <f t="shared" si="52"/>
      </c>
      <c r="O81" s="12">
        <f t="shared" si="53"/>
      </c>
      <c r="P81" s="47">
        <f t="shared" si="72"/>
      </c>
      <c r="Q81" s="48">
        <f t="shared" si="54"/>
      </c>
      <c r="R81" s="49">
        <f t="shared" si="55"/>
        <v>31.184</v>
      </c>
      <c r="S81" s="49">
        <f t="shared" si="56"/>
        <v>29.794</v>
      </c>
      <c r="T81" s="49" t="e">
        <f t="shared" si="57"/>
        <v>#VALUE!</v>
      </c>
      <c r="U81" s="49" t="e">
        <f t="shared" si="58"/>
        <v>#VALUE!</v>
      </c>
      <c r="V81" s="49" t="e">
        <f t="shared" si="59"/>
        <v>#VALUE!</v>
      </c>
      <c r="W81" s="49" t="e">
        <f t="shared" si="60"/>
        <v>#VALUE!</v>
      </c>
      <c r="X81" s="49" t="e">
        <f t="shared" si="61"/>
        <v>#VALUE!</v>
      </c>
      <c r="Y81" s="49" t="e">
        <f t="shared" si="62"/>
        <v>#VALUE!</v>
      </c>
      <c r="Z81" s="49" t="e">
        <f t="shared" si="63"/>
        <v>#VALUE!</v>
      </c>
      <c r="AA81" s="50" t="e">
        <f t="shared" si="64"/>
        <v>#VALUE!</v>
      </c>
      <c r="AB81" s="50">
        <f t="shared" si="65"/>
        <v>0</v>
      </c>
      <c r="AC81" s="50">
        <f t="shared" si="66"/>
        <v>0</v>
      </c>
      <c r="AD81" s="50">
        <f t="shared" si="67"/>
        <v>0</v>
      </c>
      <c r="AE81" s="50">
        <f t="shared" si="68"/>
        <v>0</v>
      </c>
      <c r="AF81" s="50">
        <f t="shared" si="69"/>
        <v>0</v>
      </c>
      <c r="AG81" s="50">
        <f t="shared" si="70"/>
        <v>0</v>
      </c>
      <c r="AH81" s="50">
        <f t="shared" si="71"/>
        <v>0</v>
      </c>
      <c r="AI81" s="51"/>
      <c r="AJ81" s="35">
        <f t="shared" si="73"/>
        <v>1</v>
      </c>
    </row>
    <row r="82" spans="1:36" s="36" customFormat="1" ht="12.75">
      <c r="A82" s="52"/>
      <c r="B82" s="53"/>
      <c r="C82" s="54"/>
      <c r="D82" s="43">
        <f t="shared" si="74"/>
      </c>
      <c r="E82" s="55"/>
      <c r="F82" s="54"/>
      <c r="G82" s="43">
        <f t="shared" si="75"/>
      </c>
      <c r="H82" s="12">
        <f t="shared" si="47"/>
      </c>
      <c r="I82" s="44">
        <f t="shared" si="48"/>
      </c>
      <c r="J82" s="44">
        <f t="shared" si="49"/>
      </c>
      <c r="K82" s="44">
        <f t="shared" si="50"/>
      </c>
      <c r="L82" s="45">
        <f t="shared" si="51"/>
      </c>
      <c r="M82" s="46">
        <f t="shared" si="76"/>
      </c>
      <c r="N82" s="12">
        <f t="shared" si="52"/>
      </c>
      <c r="O82" s="12">
        <f t="shared" si="53"/>
      </c>
      <c r="P82" s="47">
        <f t="shared" si="72"/>
      </c>
      <c r="Q82" s="48">
        <f t="shared" si="54"/>
      </c>
      <c r="R82" s="49" t="str">
        <f t="shared" si="55"/>
        <v>ERROR</v>
      </c>
      <c r="S82" s="49" t="str">
        <f t="shared" si="56"/>
        <v>ERROR</v>
      </c>
      <c r="T82" s="49" t="e">
        <f t="shared" si="57"/>
        <v>#VALUE!</v>
      </c>
      <c r="U82" s="49" t="e">
        <f t="shared" si="58"/>
        <v>#VALUE!</v>
      </c>
      <c r="V82" s="49" t="e">
        <f t="shared" si="59"/>
        <v>#VALUE!</v>
      </c>
      <c r="W82" s="49" t="e">
        <f t="shared" si="60"/>
        <v>#VALUE!</v>
      </c>
      <c r="X82" s="49" t="e">
        <f t="shared" si="61"/>
        <v>#VALUE!</v>
      </c>
      <c r="Y82" s="49" t="e">
        <f t="shared" si="62"/>
        <v>#VALUE!</v>
      </c>
      <c r="Z82" s="49" t="e">
        <f t="shared" si="63"/>
        <v>#VALUE!</v>
      </c>
      <c r="AA82" s="50">
        <f t="shared" si="64"/>
        <v>0</v>
      </c>
      <c r="AB82" s="50">
        <f t="shared" si="65"/>
        <v>0</v>
      </c>
      <c r="AC82" s="50">
        <f t="shared" si="66"/>
        <v>0</v>
      </c>
      <c r="AD82" s="50">
        <f t="shared" si="67"/>
        <v>0</v>
      </c>
      <c r="AE82" s="50">
        <f t="shared" si="68"/>
        <v>0</v>
      </c>
      <c r="AF82" s="50">
        <f t="shared" si="69"/>
        <v>0</v>
      </c>
      <c r="AG82" s="50">
        <f t="shared" si="70"/>
        <v>0</v>
      </c>
      <c r="AH82" s="50">
        <f t="shared" si="71"/>
        <v>0</v>
      </c>
      <c r="AI82" s="51"/>
      <c r="AJ82" s="35">
        <f t="shared" si="73"/>
        <v>0</v>
      </c>
    </row>
    <row r="83" spans="1:36" s="36" customFormat="1" ht="12.75">
      <c r="A83" s="52"/>
      <c r="B83" s="53"/>
      <c r="C83" s="54"/>
      <c r="D83" s="43">
        <f t="shared" si="74"/>
      </c>
      <c r="E83" s="55"/>
      <c r="F83" s="54"/>
      <c r="G83" s="43">
        <f t="shared" si="75"/>
      </c>
      <c r="H83" s="12">
        <f t="shared" si="47"/>
      </c>
      <c r="I83" s="44">
        <f t="shared" si="48"/>
      </c>
      <c r="J83" s="44">
        <f t="shared" si="49"/>
      </c>
      <c r="K83" s="44">
        <f t="shared" si="50"/>
      </c>
      <c r="L83" s="45">
        <f t="shared" si="51"/>
      </c>
      <c r="M83" s="46">
        <f t="shared" si="76"/>
      </c>
      <c r="N83" s="12">
        <f t="shared" si="52"/>
      </c>
      <c r="O83" s="12">
        <f t="shared" si="53"/>
      </c>
      <c r="P83" s="47">
        <f t="shared" si="72"/>
      </c>
      <c r="Q83" s="48">
        <f t="shared" si="54"/>
      </c>
      <c r="R83" s="49" t="str">
        <f t="shared" si="55"/>
        <v>ERROR</v>
      </c>
      <c r="S83" s="49" t="str">
        <f t="shared" si="56"/>
        <v>ERROR</v>
      </c>
      <c r="T83" s="49" t="e">
        <f t="shared" si="57"/>
        <v>#VALUE!</v>
      </c>
      <c r="U83" s="49" t="e">
        <f t="shared" si="58"/>
        <v>#VALUE!</v>
      </c>
      <c r="V83" s="49" t="e">
        <f t="shared" si="59"/>
        <v>#VALUE!</v>
      </c>
      <c r="W83" s="49" t="e">
        <f t="shared" si="60"/>
        <v>#VALUE!</v>
      </c>
      <c r="X83" s="49" t="e">
        <f t="shared" si="61"/>
        <v>#VALUE!</v>
      </c>
      <c r="Y83" s="49" t="e">
        <f t="shared" si="62"/>
        <v>#VALUE!</v>
      </c>
      <c r="Z83" s="49" t="e">
        <f t="shared" si="63"/>
        <v>#VALUE!</v>
      </c>
      <c r="AA83" s="50">
        <f t="shared" si="64"/>
        <v>0</v>
      </c>
      <c r="AB83" s="50">
        <f t="shared" si="65"/>
        <v>0</v>
      </c>
      <c r="AC83" s="50">
        <f t="shared" si="66"/>
        <v>0</v>
      </c>
      <c r="AD83" s="50">
        <f t="shared" si="67"/>
        <v>0</v>
      </c>
      <c r="AE83" s="50">
        <f t="shared" si="68"/>
        <v>0</v>
      </c>
      <c r="AF83" s="50">
        <f t="shared" si="69"/>
        <v>0</v>
      </c>
      <c r="AG83" s="50">
        <f t="shared" si="70"/>
        <v>0</v>
      </c>
      <c r="AH83" s="50">
        <f t="shared" si="71"/>
        <v>0</v>
      </c>
      <c r="AI83" s="51"/>
      <c r="AJ83" s="35">
        <f t="shared" si="73"/>
        <v>0</v>
      </c>
    </row>
    <row r="84" spans="1:36" s="36" customFormat="1" ht="12.75">
      <c r="A84" s="52"/>
      <c r="B84" s="53"/>
      <c r="C84" s="54"/>
      <c r="D84" s="43">
        <f t="shared" si="74"/>
      </c>
      <c r="E84" s="55"/>
      <c r="F84" s="54"/>
      <c r="G84" s="43">
        <f t="shared" si="75"/>
      </c>
      <c r="H84" s="12">
        <f t="shared" si="47"/>
      </c>
      <c r="I84" s="44">
        <f t="shared" si="48"/>
      </c>
      <c r="J84" s="44">
        <f t="shared" si="49"/>
      </c>
      <c r="K84" s="44">
        <f t="shared" si="50"/>
      </c>
      <c r="L84" s="45">
        <f t="shared" si="51"/>
      </c>
      <c r="M84" s="46">
        <f t="shared" si="76"/>
      </c>
      <c r="N84" s="12">
        <f t="shared" si="52"/>
      </c>
      <c r="O84" s="12">
        <f t="shared" si="53"/>
      </c>
      <c r="P84" s="47">
        <f t="shared" si="72"/>
      </c>
      <c r="Q84" s="48">
        <f t="shared" si="54"/>
      </c>
      <c r="R84" s="49" t="str">
        <f t="shared" si="55"/>
        <v>ERROR</v>
      </c>
      <c r="S84" s="49" t="str">
        <f t="shared" si="56"/>
        <v>ERROR</v>
      </c>
      <c r="T84" s="49" t="e">
        <f t="shared" si="57"/>
        <v>#VALUE!</v>
      </c>
      <c r="U84" s="49" t="e">
        <f t="shared" si="58"/>
        <v>#VALUE!</v>
      </c>
      <c r="V84" s="49" t="e">
        <f t="shared" si="59"/>
        <v>#VALUE!</v>
      </c>
      <c r="W84" s="49" t="e">
        <f t="shared" si="60"/>
        <v>#VALUE!</v>
      </c>
      <c r="X84" s="49" t="e">
        <f t="shared" si="61"/>
        <v>#VALUE!</v>
      </c>
      <c r="Y84" s="49" t="e">
        <f t="shared" si="62"/>
        <v>#VALUE!</v>
      </c>
      <c r="Z84" s="49" t="e">
        <f t="shared" si="63"/>
        <v>#VALUE!</v>
      </c>
      <c r="AA84" s="50">
        <f t="shared" si="64"/>
        <v>0</v>
      </c>
      <c r="AB84" s="50">
        <f t="shared" si="65"/>
        <v>0</v>
      </c>
      <c r="AC84" s="50">
        <f t="shared" si="66"/>
        <v>0</v>
      </c>
      <c r="AD84" s="50">
        <f t="shared" si="67"/>
        <v>0</v>
      </c>
      <c r="AE84" s="50">
        <f t="shared" si="68"/>
        <v>0</v>
      </c>
      <c r="AF84" s="50">
        <f t="shared" si="69"/>
        <v>0</v>
      </c>
      <c r="AG84" s="50">
        <f t="shared" si="70"/>
        <v>0</v>
      </c>
      <c r="AH84" s="50">
        <f t="shared" si="71"/>
        <v>0</v>
      </c>
      <c r="AI84" s="51"/>
      <c r="AJ84" s="35">
        <f t="shared" si="73"/>
        <v>0</v>
      </c>
    </row>
    <row r="85" spans="1:36" s="36" customFormat="1" ht="12.75">
      <c r="A85" s="52"/>
      <c r="B85" s="53"/>
      <c r="C85" s="54"/>
      <c r="D85" s="43">
        <f t="shared" si="74"/>
      </c>
      <c r="E85" s="55"/>
      <c r="F85" s="54"/>
      <c r="G85" s="43">
        <f t="shared" si="75"/>
      </c>
      <c r="H85" s="12">
        <f t="shared" si="47"/>
      </c>
      <c r="I85" s="44">
        <f t="shared" si="48"/>
      </c>
      <c r="J85" s="44">
        <f t="shared" si="49"/>
      </c>
      <c r="K85" s="44">
        <f t="shared" si="50"/>
      </c>
      <c r="L85" s="45">
        <f t="shared" si="51"/>
      </c>
      <c r="M85" s="46">
        <f t="shared" si="76"/>
      </c>
      <c r="N85" s="12">
        <f t="shared" si="52"/>
      </c>
      <c r="O85" s="12">
        <f t="shared" si="53"/>
      </c>
      <c r="P85" s="47">
        <f t="shared" si="72"/>
      </c>
      <c r="Q85" s="48">
        <f t="shared" si="54"/>
      </c>
      <c r="R85" s="49" t="str">
        <f t="shared" si="55"/>
        <v>ERROR</v>
      </c>
      <c r="S85" s="49" t="str">
        <f t="shared" si="56"/>
        <v>ERROR</v>
      </c>
      <c r="T85" s="49" t="e">
        <f t="shared" si="57"/>
        <v>#VALUE!</v>
      </c>
      <c r="U85" s="49" t="e">
        <f t="shared" si="58"/>
        <v>#VALUE!</v>
      </c>
      <c r="V85" s="49" t="e">
        <f t="shared" si="59"/>
        <v>#VALUE!</v>
      </c>
      <c r="W85" s="49" t="e">
        <f t="shared" si="60"/>
        <v>#VALUE!</v>
      </c>
      <c r="X85" s="49" t="e">
        <f t="shared" si="61"/>
        <v>#VALUE!</v>
      </c>
      <c r="Y85" s="49" t="e">
        <f t="shared" si="62"/>
        <v>#VALUE!</v>
      </c>
      <c r="Z85" s="49" t="e">
        <f t="shared" si="63"/>
        <v>#VALUE!</v>
      </c>
      <c r="AA85" s="50">
        <f t="shared" si="64"/>
        <v>0</v>
      </c>
      <c r="AB85" s="50">
        <f t="shared" si="65"/>
        <v>0</v>
      </c>
      <c r="AC85" s="50">
        <f t="shared" si="66"/>
        <v>0</v>
      </c>
      <c r="AD85" s="50">
        <f t="shared" si="67"/>
        <v>0</v>
      </c>
      <c r="AE85" s="50">
        <f t="shared" si="68"/>
        <v>0</v>
      </c>
      <c r="AF85" s="50">
        <f t="shared" si="69"/>
        <v>0</v>
      </c>
      <c r="AG85" s="50">
        <f t="shared" si="70"/>
        <v>0</v>
      </c>
      <c r="AH85" s="50">
        <f t="shared" si="71"/>
        <v>0</v>
      </c>
      <c r="AI85" s="51"/>
      <c r="AJ85" s="35">
        <f t="shared" si="73"/>
        <v>0</v>
      </c>
    </row>
    <row r="86" spans="1:36" s="36" customFormat="1" ht="12.75">
      <c r="A86" s="52"/>
      <c r="B86" s="53"/>
      <c r="C86" s="54"/>
      <c r="D86" s="43">
        <f t="shared" si="74"/>
      </c>
      <c r="E86" s="55"/>
      <c r="F86" s="54"/>
      <c r="G86" s="43">
        <f t="shared" si="75"/>
      </c>
      <c r="H86" s="12">
        <f t="shared" si="47"/>
      </c>
      <c r="I86" s="44">
        <f t="shared" si="48"/>
      </c>
      <c r="J86" s="44">
        <f t="shared" si="49"/>
      </c>
      <c r="K86" s="44">
        <f t="shared" si="50"/>
      </c>
      <c r="L86" s="45">
        <f t="shared" si="51"/>
      </c>
      <c r="M86" s="46">
        <f t="shared" si="76"/>
      </c>
      <c r="N86" s="12">
        <f t="shared" si="52"/>
      </c>
      <c r="O86" s="12">
        <f t="shared" si="53"/>
      </c>
      <c r="P86" s="47">
        <f t="shared" si="72"/>
      </c>
      <c r="Q86" s="48">
        <f t="shared" si="54"/>
      </c>
      <c r="R86" s="49" t="str">
        <f t="shared" si="55"/>
        <v>ERROR</v>
      </c>
      <c r="S86" s="49" t="str">
        <f t="shared" si="56"/>
        <v>ERROR</v>
      </c>
      <c r="T86" s="49" t="e">
        <f t="shared" si="57"/>
        <v>#VALUE!</v>
      </c>
      <c r="U86" s="49" t="e">
        <f t="shared" si="58"/>
        <v>#VALUE!</v>
      </c>
      <c r="V86" s="49" t="e">
        <f t="shared" si="59"/>
        <v>#VALUE!</v>
      </c>
      <c r="W86" s="49" t="e">
        <f t="shared" si="60"/>
        <v>#VALUE!</v>
      </c>
      <c r="X86" s="49" t="e">
        <f t="shared" si="61"/>
        <v>#VALUE!</v>
      </c>
      <c r="Y86" s="49" t="e">
        <f t="shared" si="62"/>
        <v>#VALUE!</v>
      </c>
      <c r="Z86" s="49" t="e">
        <f t="shared" si="63"/>
        <v>#VALUE!</v>
      </c>
      <c r="AA86" s="50">
        <f t="shared" si="64"/>
        <v>0</v>
      </c>
      <c r="AB86" s="50">
        <f t="shared" si="65"/>
        <v>0</v>
      </c>
      <c r="AC86" s="50">
        <f t="shared" si="66"/>
        <v>0</v>
      </c>
      <c r="AD86" s="50">
        <f t="shared" si="67"/>
        <v>0</v>
      </c>
      <c r="AE86" s="50">
        <f t="shared" si="68"/>
        <v>0</v>
      </c>
      <c r="AF86" s="50">
        <f t="shared" si="69"/>
        <v>0</v>
      </c>
      <c r="AG86" s="50">
        <f t="shared" si="70"/>
        <v>0</v>
      </c>
      <c r="AH86" s="50">
        <f t="shared" si="71"/>
        <v>0</v>
      </c>
      <c r="AI86" s="51"/>
      <c r="AJ86" s="35">
        <f t="shared" si="73"/>
        <v>0</v>
      </c>
    </row>
    <row r="87" spans="1:36" s="36" customFormat="1" ht="12.75">
      <c r="A87" s="52"/>
      <c r="B87" s="53"/>
      <c r="C87" s="54"/>
      <c r="D87" s="43">
        <f t="shared" si="74"/>
      </c>
      <c r="E87" s="55"/>
      <c r="F87" s="54"/>
      <c r="G87" s="43">
        <f t="shared" si="75"/>
      </c>
      <c r="H87" s="12">
        <f t="shared" si="47"/>
      </c>
      <c r="I87" s="44">
        <f t="shared" si="48"/>
      </c>
      <c r="J87" s="44">
        <f t="shared" si="49"/>
      </c>
      <c r="K87" s="44">
        <f t="shared" si="50"/>
      </c>
      <c r="L87" s="45">
        <f t="shared" si="51"/>
      </c>
      <c r="M87" s="46">
        <f t="shared" si="76"/>
      </c>
      <c r="N87" s="12">
        <f t="shared" si="52"/>
      </c>
      <c r="O87" s="12">
        <f t="shared" si="53"/>
      </c>
      <c r="P87" s="47">
        <f t="shared" si="72"/>
      </c>
      <c r="Q87" s="48">
        <f t="shared" si="54"/>
      </c>
      <c r="R87" s="49" t="str">
        <f t="shared" si="55"/>
        <v>ERROR</v>
      </c>
      <c r="S87" s="49" t="str">
        <f t="shared" si="56"/>
        <v>ERROR</v>
      </c>
      <c r="T87" s="49" t="e">
        <f t="shared" si="57"/>
        <v>#VALUE!</v>
      </c>
      <c r="U87" s="49" t="e">
        <f t="shared" si="58"/>
        <v>#VALUE!</v>
      </c>
      <c r="V87" s="49" t="e">
        <f t="shared" si="59"/>
        <v>#VALUE!</v>
      </c>
      <c r="W87" s="49" t="e">
        <f t="shared" si="60"/>
        <v>#VALUE!</v>
      </c>
      <c r="X87" s="49" t="e">
        <f t="shared" si="61"/>
        <v>#VALUE!</v>
      </c>
      <c r="Y87" s="49" t="e">
        <f t="shared" si="62"/>
        <v>#VALUE!</v>
      </c>
      <c r="Z87" s="49" t="e">
        <f t="shared" si="63"/>
        <v>#VALUE!</v>
      </c>
      <c r="AA87" s="50">
        <f t="shared" si="64"/>
        <v>0</v>
      </c>
      <c r="AB87" s="50">
        <f t="shared" si="65"/>
        <v>0</v>
      </c>
      <c r="AC87" s="50">
        <f t="shared" si="66"/>
        <v>0</v>
      </c>
      <c r="AD87" s="50">
        <f t="shared" si="67"/>
        <v>0</v>
      </c>
      <c r="AE87" s="50">
        <f t="shared" si="68"/>
        <v>0</v>
      </c>
      <c r="AF87" s="50">
        <f t="shared" si="69"/>
        <v>0</v>
      </c>
      <c r="AG87" s="50">
        <f t="shared" si="70"/>
        <v>0</v>
      </c>
      <c r="AH87" s="50">
        <f t="shared" si="71"/>
        <v>0</v>
      </c>
      <c r="AI87" s="51"/>
      <c r="AJ87" s="35">
        <f t="shared" si="73"/>
        <v>0</v>
      </c>
    </row>
    <row r="88" spans="1:36" s="36" customFormat="1" ht="12.75">
      <c r="A88" s="52"/>
      <c r="B88" s="53"/>
      <c r="C88" s="54"/>
      <c r="D88" s="43">
        <f t="shared" si="74"/>
      </c>
      <c r="E88" s="55"/>
      <c r="F88" s="54"/>
      <c r="G88" s="43">
        <f t="shared" si="75"/>
      </c>
      <c r="H88" s="12">
        <f t="shared" si="47"/>
      </c>
      <c r="I88" s="44">
        <f t="shared" si="48"/>
      </c>
      <c r="J88" s="44">
        <f t="shared" si="49"/>
      </c>
      <c r="K88" s="44">
        <f t="shared" si="50"/>
      </c>
      <c r="L88" s="45">
        <f t="shared" si="51"/>
      </c>
      <c r="M88" s="46">
        <f t="shared" si="76"/>
      </c>
      <c r="N88" s="12">
        <f t="shared" si="52"/>
      </c>
      <c r="O88" s="12">
        <f t="shared" si="53"/>
      </c>
      <c r="P88" s="47">
        <f t="shared" si="72"/>
      </c>
      <c r="Q88" s="48">
        <f t="shared" si="54"/>
      </c>
      <c r="R88" s="49" t="str">
        <f t="shared" si="55"/>
        <v>ERROR</v>
      </c>
      <c r="S88" s="49" t="str">
        <f t="shared" si="56"/>
        <v>ERROR</v>
      </c>
      <c r="T88" s="49" t="e">
        <f t="shared" si="57"/>
        <v>#VALUE!</v>
      </c>
      <c r="U88" s="49" t="e">
        <f t="shared" si="58"/>
        <v>#VALUE!</v>
      </c>
      <c r="V88" s="49" t="e">
        <f t="shared" si="59"/>
        <v>#VALUE!</v>
      </c>
      <c r="W88" s="49" t="e">
        <f t="shared" si="60"/>
        <v>#VALUE!</v>
      </c>
      <c r="X88" s="49" t="e">
        <f t="shared" si="61"/>
        <v>#VALUE!</v>
      </c>
      <c r="Y88" s="49" t="e">
        <f t="shared" si="62"/>
        <v>#VALUE!</v>
      </c>
      <c r="Z88" s="49" t="e">
        <f t="shared" si="63"/>
        <v>#VALUE!</v>
      </c>
      <c r="AA88" s="50">
        <f t="shared" si="64"/>
        <v>0</v>
      </c>
      <c r="AB88" s="50">
        <f t="shared" si="65"/>
        <v>0</v>
      </c>
      <c r="AC88" s="50">
        <f t="shared" si="66"/>
        <v>0</v>
      </c>
      <c r="AD88" s="50">
        <f t="shared" si="67"/>
        <v>0</v>
      </c>
      <c r="AE88" s="50">
        <f t="shared" si="68"/>
        <v>0</v>
      </c>
      <c r="AF88" s="50">
        <f t="shared" si="69"/>
        <v>0</v>
      </c>
      <c r="AG88" s="50">
        <f t="shared" si="70"/>
        <v>0</v>
      </c>
      <c r="AH88" s="50">
        <f t="shared" si="71"/>
        <v>0</v>
      </c>
      <c r="AI88" s="51"/>
      <c r="AJ88" s="35">
        <f t="shared" si="73"/>
        <v>0</v>
      </c>
    </row>
    <row r="89" spans="1:36" s="36" customFormat="1" ht="12.75">
      <c r="A89" s="52"/>
      <c r="B89" s="53"/>
      <c r="C89" s="54"/>
      <c r="D89" s="43">
        <f t="shared" si="74"/>
      </c>
      <c r="E89" s="55"/>
      <c r="F89" s="54"/>
      <c r="G89" s="43">
        <f t="shared" si="75"/>
      </c>
      <c r="H89" s="12">
        <f t="shared" si="47"/>
      </c>
      <c r="I89" s="44">
        <f t="shared" si="48"/>
      </c>
      <c r="J89" s="44">
        <f t="shared" si="49"/>
      </c>
      <c r="K89" s="44">
        <f t="shared" si="50"/>
      </c>
      <c r="L89" s="45">
        <f t="shared" si="51"/>
      </c>
      <c r="M89" s="46">
        <f t="shared" si="76"/>
      </c>
      <c r="N89" s="12">
        <f t="shared" si="52"/>
      </c>
      <c r="O89" s="12">
        <f t="shared" si="53"/>
      </c>
      <c r="P89" s="47">
        <f t="shared" si="72"/>
      </c>
      <c r="Q89" s="48">
        <f t="shared" si="54"/>
      </c>
      <c r="R89" s="49" t="str">
        <f t="shared" si="55"/>
        <v>ERROR</v>
      </c>
      <c r="S89" s="49" t="str">
        <f t="shared" si="56"/>
        <v>ERROR</v>
      </c>
      <c r="T89" s="49" t="e">
        <f t="shared" si="57"/>
        <v>#VALUE!</v>
      </c>
      <c r="U89" s="49" t="e">
        <f t="shared" si="58"/>
        <v>#VALUE!</v>
      </c>
      <c r="V89" s="49" t="e">
        <f t="shared" si="59"/>
        <v>#VALUE!</v>
      </c>
      <c r="W89" s="49" t="e">
        <f t="shared" si="60"/>
        <v>#VALUE!</v>
      </c>
      <c r="X89" s="49" t="e">
        <f t="shared" si="61"/>
        <v>#VALUE!</v>
      </c>
      <c r="Y89" s="49" t="e">
        <f t="shared" si="62"/>
        <v>#VALUE!</v>
      </c>
      <c r="Z89" s="49" t="e">
        <f t="shared" si="63"/>
        <v>#VALUE!</v>
      </c>
      <c r="AA89" s="50">
        <f t="shared" si="64"/>
        <v>0</v>
      </c>
      <c r="AB89" s="50">
        <f t="shared" si="65"/>
        <v>0</v>
      </c>
      <c r="AC89" s="50">
        <f t="shared" si="66"/>
        <v>0</v>
      </c>
      <c r="AD89" s="50">
        <f t="shared" si="67"/>
        <v>0</v>
      </c>
      <c r="AE89" s="50">
        <f t="shared" si="68"/>
        <v>0</v>
      </c>
      <c r="AF89" s="50">
        <f t="shared" si="69"/>
        <v>0</v>
      </c>
      <c r="AG89" s="50">
        <f t="shared" si="70"/>
        <v>0</v>
      </c>
      <c r="AH89" s="50">
        <f t="shared" si="71"/>
        <v>0</v>
      </c>
      <c r="AI89" s="51"/>
      <c r="AJ89" s="35">
        <f t="shared" si="73"/>
        <v>0</v>
      </c>
    </row>
    <row r="90" spans="1:36" s="36" customFormat="1" ht="12.75">
      <c r="A90" s="52"/>
      <c r="B90" s="53"/>
      <c r="C90" s="54"/>
      <c r="D90" s="43">
        <f t="shared" si="74"/>
      </c>
      <c r="E90" s="55"/>
      <c r="F90" s="54"/>
      <c r="G90" s="43">
        <f t="shared" si="75"/>
      </c>
      <c r="H90" s="12">
        <f t="shared" si="47"/>
      </c>
      <c r="I90" s="44">
        <f t="shared" si="48"/>
      </c>
      <c r="J90" s="44">
        <f t="shared" si="49"/>
      </c>
      <c r="K90" s="44">
        <f t="shared" si="50"/>
      </c>
      <c r="L90" s="45">
        <f t="shared" si="51"/>
      </c>
      <c r="M90" s="46">
        <f t="shared" si="76"/>
      </c>
      <c r="N90" s="12">
        <f t="shared" si="52"/>
      </c>
      <c r="O90" s="12">
        <f t="shared" si="53"/>
      </c>
      <c r="P90" s="47">
        <f t="shared" si="72"/>
      </c>
      <c r="Q90" s="48">
        <f t="shared" si="54"/>
      </c>
      <c r="R90" s="49" t="str">
        <f t="shared" si="55"/>
        <v>ERROR</v>
      </c>
      <c r="S90" s="49" t="str">
        <f t="shared" si="56"/>
        <v>ERROR</v>
      </c>
      <c r="T90" s="49" t="e">
        <f t="shared" si="57"/>
        <v>#VALUE!</v>
      </c>
      <c r="U90" s="49" t="e">
        <f t="shared" si="58"/>
        <v>#VALUE!</v>
      </c>
      <c r="V90" s="49" t="e">
        <f t="shared" si="59"/>
        <v>#VALUE!</v>
      </c>
      <c r="W90" s="49" t="e">
        <f t="shared" si="60"/>
        <v>#VALUE!</v>
      </c>
      <c r="X90" s="49" t="e">
        <f t="shared" si="61"/>
        <v>#VALUE!</v>
      </c>
      <c r="Y90" s="49" t="e">
        <f t="shared" si="62"/>
        <v>#VALUE!</v>
      </c>
      <c r="Z90" s="49" t="e">
        <f t="shared" si="63"/>
        <v>#VALUE!</v>
      </c>
      <c r="AA90" s="50">
        <f t="shared" si="64"/>
        <v>0</v>
      </c>
      <c r="AB90" s="50">
        <f t="shared" si="65"/>
        <v>0</v>
      </c>
      <c r="AC90" s="50">
        <f t="shared" si="66"/>
        <v>0</v>
      </c>
      <c r="AD90" s="50">
        <f t="shared" si="67"/>
        <v>0</v>
      </c>
      <c r="AE90" s="50">
        <f t="shared" si="68"/>
        <v>0</v>
      </c>
      <c r="AF90" s="50">
        <f t="shared" si="69"/>
        <v>0</v>
      </c>
      <c r="AG90" s="50">
        <f t="shared" si="70"/>
        <v>0</v>
      </c>
      <c r="AH90" s="50">
        <f t="shared" si="71"/>
        <v>0</v>
      </c>
      <c r="AI90" s="51"/>
      <c r="AJ90" s="35">
        <f t="shared" si="73"/>
        <v>0</v>
      </c>
    </row>
    <row r="91" spans="1:36" s="36" customFormat="1" ht="12.75">
      <c r="A91" s="52"/>
      <c r="B91" s="53"/>
      <c r="C91" s="54"/>
      <c r="D91" s="43">
        <f t="shared" si="74"/>
      </c>
      <c r="E91" s="55"/>
      <c r="F91" s="54"/>
      <c r="G91" s="43">
        <f t="shared" si="75"/>
      </c>
      <c r="H91" s="12">
        <f t="shared" si="47"/>
      </c>
      <c r="I91" s="44">
        <f t="shared" si="48"/>
      </c>
      <c r="J91" s="44">
        <f t="shared" si="49"/>
      </c>
      <c r="K91" s="44">
        <f t="shared" si="50"/>
      </c>
      <c r="L91" s="45">
        <f t="shared" si="51"/>
      </c>
      <c r="M91" s="46">
        <f t="shared" si="76"/>
      </c>
      <c r="N91" s="12">
        <f t="shared" si="52"/>
      </c>
      <c r="O91" s="12">
        <f t="shared" si="53"/>
      </c>
      <c r="P91" s="47">
        <f t="shared" si="72"/>
      </c>
      <c r="Q91" s="48">
        <f t="shared" si="54"/>
      </c>
      <c r="R91" s="49" t="str">
        <f t="shared" si="55"/>
        <v>ERROR</v>
      </c>
      <c r="S91" s="49" t="str">
        <f t="shared" si="56"/>
        <v>ERROR</v>
      </c>
      <c r="T91" s="49" t="e">
        <f t="shared" si="57"/>
        <v>#VALUE!</v>
      </c>
      <c r="U91" s="49" t="e">
        <f t="shared" si="58"/>
        <v>#VALUE!</v>
      </c>
      <c r="V91" s="49" t="e">
        <f t="shared" si="59"/>
        <v>#VALUE!</v>
      </c>
      <c r="W91" s="49" t="e">
        <f t="shared" si="60"/>
        <v>#VALUE!</v>
      </c>
      <c r="X91" s="49" t="e">
        <f t="shared" si="61"/>
        <v>#VALUE!</v>
      </c>
      <c r="Y91" s="49" t="e">
        <f t="shared" si="62"/>
        <v>#VALUE!</v>
      </c>
      <c r="Z91" s="49" t="e">
        <f t="shared" si="63"/>
        <v>#VALUE!</v>
      </c>
      <c r="AA91" s="50">
        <f t="shared" si="64"/>
        <v>0</v>
      </c>
      <c r="AB91" s="50">
        <f t="shared" si="65"/>
        <v>0</v>
      </c>
      <c r="AC91" s="50">
        <f t="shared" si="66"/>
        <v>0</v>
      </c>
      <c r="AD91" s="50">
        <f t="shared" si="67"/>
        <v>0</v>
      </c>
      <c r="AE91" s="50">
        <f t="shared" si="68"/>
        <v>0</v>
      </c>
      <c r="AF91" s="50">
        <f t="shared" si="69"/>
        <v>0</v>
      </c>
      <c r="AG91" s="50">
        <f t="shared" si="70"/>
        <v>0</v>
      </c>
      <c r="AH91" s="50">
        <f t="shared" si="71"/>
        <v>0</v>
      </c>
      <c r="AI91" s="51"/>
      <c r="AJ91" s="35">
        <f t="shared" si="73"/>
        <v>0</v>
      </c>
    </row>
    <row r="92" spans="1:36" s="36" customFormat="1" ht="12.75">
      <c r="A92" s="52"/>
      <c r="B92" s="53"/>
      <c r="C92" s="54"/>
      <c r="D92" s="43">
        <f t="shared" si="74"/>
      </c>
      <c r="E92" s="55"/>
      <c r="F92" s="54"/>
      <c r="G92" s="43">
        <f t="shared" si="75"/>
      </c>
      <c r="H92" s="12">
        <f t="shared" si="47"/>
      </c>
      <c r="I92" s="44">
        <f t="shared" si="48"/>
      </c>
      <c r="J92" s="44">
        <f t="shared" si="49"/>
      </c>
      <c r="K92" s="44">
        <f t="shared" si="50"/>
      </c>
      <c r="L92" s="45">
        <f t="shared" si="51"/>
      </c>
      <c r="M92" s="46">
        <f t="shared" si="76"/>
      </c>
      <c r="N92" s="12">
        <f t="shared" si="52"/>
      </c>
      <c r="O92" s="12">
        <f t="shared" si="53"/>
      </c>
      <c r="P92" s="47">
        <f t="shared" si="72"/>
      </c>
      <c r="Q92" s="48">
        <f t="shared" si="54"/>
      </c>
      <c r="R92" s="49" t="str">
        <f t="shared" si="55"/>
        <v>ERROR</v>
      </c>
      <c r="S92" s="49" t="str">
        <f t="shared" si="56"/>
        <v>ERROR</v>
      </c>
      <c r="T92" s="49" t="e">
        <f t="shared" si="57"/>
        <v>#VALUE!</v>
      </c>
      <c r="U92" s="49" t="e">
        <f t="shared" si="58"/>
        <v>#VALUE!</v>
      </c>
      <c r="V92" s="49" t="e">
        <f t="shared" si="59"/>
        <v>#VALUE!</v>
      </c>
      <c r="W92" s="49" t="e">
        <f t="shared" si="60"/>
        <v>#VALUE!</v>
      </c>
      <c r="X92" s="49" t="e">
        <f t="shared" si="61"/>
        <v>#VALUE!</v>
      </c>
      <c r="Y92" s="49" t="e">
        <f t="shared" si="62"/>
        <v>#VALUE!</v>
      </c>
      <c r="Z92" s="49" t="e">
        <f t="shared" si="63"/>
        <v>#VALUE!</v>
      </c>
      <c r="AA92" s="50">
        <f t="shared" si="64"/>
        <v>0</v>
      </c>
      <c r="AB92" s="50">
        <f t="shared" si="65"/>
        <v>0</v>
      </c>
      <c r="AC92" s="50">
        <f t="shared" si="66"/>
        <v>0</v>
      </c>
      <c r="AD92" s="50">
        <f t="shared" si="67"/>
        <v>0</v>
      </c>
      <c r="AE92" s="50">
        <f t="shared" si="68"/>
        <v>0</v>
      </c>
      <c r="AF92" s="50">
        <f t="shared" si="69"/>
        <v>0</v>
      </c>
      <c r="AG92" s="50">
        <f t="shared" si="70"/>
        <v>0</v>
      </c>
      <c r="AH92" s="50">
        <f t="shared" si="71"/>
        <v>0</v>
      </c>
      <c r="AI92" s="51"/>
      <c r="AJ92" s="35">
        <f t="shared" si="73"/>
        <v>0</v>
      </c>
    </row>
    <row r="93" spans="1:36" s="36" customFormat="1" ht="12.75">
      <c r="A93" s="52"/>
      <c r="B93" s="53"/>
      <c r="C93" s="54"/>
      <c r="D93" s="43">
        <f t="shared" si="74"/>
      </c>
      <c r="E93" s="55"/>
      <c r="F93" s="54"/>
      <c r="G93" s="43">
        <f t="shared" si="75"/>
      </c>
      <c r="H93" s="12">
        <f t="shared" si="47"/>
      </c>
      <c r="I93" s="44">
        <f t="shared" si="48"/>
      </c>
      <c r="J93" s="44">
        <f t="shared" si="49"/>
      </c>
      <c r="K93" s="44">
        <f t="shared" si="50"/>
      </c>
      <c r="L93" s="45">
        <f t="shared" si="51"/>
      </c>
      <c r="M93" s="46">
        <f t="shared" si="76"/>
      </c>
      <c r="N93" s="12">
        <f t="shared" si="52"/>
      </c>
      <c r="O93" s="12">
        <f t="shared" si="53"/>
      </c>
      <c r="P93" s="47">
        <f t="shared" si="72"/>
      </c>
      <c r="Q93" s="48">
        <f t="shared" si="54"/>
      </c>
      <c r="R93" s="49" t="str">
        <f t="shared" si="55"/>
        <v>ERROR</v>
      </c>
      <c r="S93" s="49" t="str">
        <f t="shared" si="56"/>
        <v>ERROR</v>
      </c>
      <c r="T93" s="49" t="e">
        <f t="shared" si="57"/>
        <v>#VALUE!</v>
      </c>
      <c r="U93" s="49" t="e">
        <f t="shared" si="58"/>
        <v>#VALUE!</v>
      </c>
      <c r="V93" s="49" t="e">
        <f t="shared" si="59"/>
        <v>#VALUE!</v>
      </c>
      <c r="W93" s="49" t="e">
        <f t="shared" si="60"/>
        <v>#VALUE!</v>
      </c>
      <c r="X93" s="49" t="e">
        <f t="shared" si="61"/>
        <v>#VALUE!</v>
      </c>
      <c r="Y93" s="49" t="e">
        <f t="shared" si="62"/>
        <v>#VALUE!</v>
      </c>
      <c r="Z93" s="49" t="e">
        <f t="shared" si="63"/>
        <v>#VALUE!</v>
      </c>
      <c r="AA93" s="50">
        <f t="shared" si="64"/>
        <v>0</v>
      </c>
      <c r="AB93" s="50">
        <f t="shared" si="65"/>
        <v>0</v>
      </c>
      <c r="AC93" s="50">
        <f t="shared" si="66"/>
        <v>0</v>
      </c>
      <c r="AD93" s="50">
        <f t="shared" si="67"/>
        <v>0</v>
      </c>
      <c r="AE93" s="50">
        <f t="shared" si="68"/>
        <v>0</v>
      </c>
      <c r="AF93" s="50">
        <f t="shared" si="69"/>
        <v>0</v>
      </c>
      <c r="AG93" s="50">
        <f t="shared" si="70"/>
        <v>0</v>
      </c>
      <c r="AH93" s="50">
        <f t="shared" si="71"/>
        <v>0</v>
      </c>
      <c r="AI93" s="51"/>
      <c r="AJ93" s="35">
        <f t="shared" si="73"/>
        <v>0</v>
      </c>
    </row>
    <row r="94" spans="1:36" s="36" customFormat="1" ht="12.75">
      <c r="A94" s="52"/>
      <c r="B94" s="53"/>
      <c r="C94" s="54"/>
      <c r="D94" s="43">
        <f t="shared" si="74"/>
      </c>
      <c r="E94" s="55"/>
      <c r="F94" s="54"/>
      <c r="G94" s="43">
        <f t="shared" si="75"/>
      </c>
      <c r="H94" s="12">
        <f t="shared" si="47"/>
      </c>
      <c r="I94" s="44">
        <f t="shared" si="48"/>
      </c>
      <c r="J94" s="44">
        <f t="shared" si="49"/>
      </c>
      <c r="K94" s="44">
        <f t="shared" si="50"/>
      </c>
      <c r="L94" s="45">
        <f t="shared" si="51"/>
      </c>
      <c r="M94" s="46">
        <f t="shared" si="76"/>
      </c>
      <c r="N94" s="12">
        <f t="shared" si="52"/>
      </c>
      <c r="O94" s="12">
        <f t="shared" si="53"/>
      </c>
      <c r="P94" s="47">
        <f t="shared" si="72"/>
      </c>
      <c r="Q94" s="48">
        <f t="shared" si="54"/>
      </c>
      <c r="R94" s="49" t="str">
        <f t="shared" si="55"/>
        <v>ERROR</v>
      </c>
      <c r="S94" s="49" t="str">
        <f t="shared" si="56"/>
        <v>ERROR</v>
      </c>
      <c r="T94" s="49" t="e">
        <f t="shared" si="57"/>
        <v>#VALUE!</v>
      </c>
      <c r="U94" s="49" t="e">
        <f t="shared" si="58"/>
        <v>#VALUE!</v>
      </c>
      <c r="V94" s="49" t="e">
        <f t="shared" si="59"/>
        <v>#VALUE!</v>
      </c>
      <c r="W94" s="49" t="e">
        <f t="shared" si="60"/>
        <v>#VALUE!</v>
      </c>
      <c r="X94" s="49" t="e">
        <f t="shared" si="61"/>
        <v>#VALUE!</v>
      </c>
      <c r="Y94" s="49" t="e">
        <f t="shared" si="62"/>
        <v>#VALUE!</v>
      </c>
      <c r="Z94" s="49" t="e">
        <f t="shared" si="63"/>
        <v>#VALUE!</v>
      </c>
      <c r="AA94" s="50">
        <f t="shared" si="64"/>
        <v>0</v>
      </c>
      <c r="AB94" s="50">
        <f t="shared" si="65"/>
        <v>0</v>
      </c>
      <c r="AC94" s="50">
        <f t="shared" si="66"/>
        <v>0</v>
      </c>
      <c r="AD94" s="50">
        <f t="shared" si="67"/>
        <v>0</v>
      </c>
      <c r="AE94" s="50">
        <f t="shared" si="68"/>
        <v>0</v>
      </c>
      <c r="AF94" s="50">
        <f t="shared" si="69"/>
        <v>0</v>
      </c>
      <c r="AG94" s="50">
        <f t="shared" si="70"/>
        <v>0</v>
      </c>
      <c r="AH94" s="50">
        <f t="shared" si="71"/>
        <v>0</v>
      </c>
      <c r="AI94" s="51"/>
      <c r="AJ94" s="35">
        <f t="shared" si="73"/>
        <v>0</v>
      </c>
    </row>
    <row r="95" spans="1:36" s="36" customFormat="1" ht="12.75">
      <c r="A95" s="52"/>
      <c r="B95" s="53"/>
      <c r="C95" s="54"/>
      <c r="D95" s="43">
        <f t="shared" si="74"/>
      </c>
      <c r="E95" s="55"/>
      <c r="F95" s="54"/>
      <c r="G95" s="43">
        <f t="shared" si="75"/>
      </c>
      <c r="H95" s="12">
        <f t="shared" si="47"/>
      </c>
      <c r="I95" s="44">
        <f t="shared" si="48"/>
      </c>
      <c r="J95" s="44">
        <f t="shared" si="49"/>
      </c>
      <c r="K95" s="44">
        <f t="shared" si="50"/>
      </c>
      <c r="L95" s="45">
        <f t="shared" si="51"/>
      </c>
      <c r="M95" s="46">
        <f t="shared" si="76"/>
      </c>
      <c r="N95" s="12">
        <f t="shared" si="52"/>
      </c>
      <c r="O95" s="12">
        <f t="shared" si="53"/>
      </c>
      <c r="P95" s="47">
        <f t="shared" si="72"/>
      </c>
      <c r="Q95" s="48">
        <f t="shared" si="54"/>
      </c>
      <c r="R95" s="49" t="str">
        <f t="shared" si="55"/>
        <v>ERROR</v>
      </c>
      <c r="S95" s="49" t="str">
        <f t="shared" si="56"/>
        <v>ERROR</v>
      </c>
      <c r="T95" s="49" t="e">
        <f t="shared" si="57"/>
        <v>#VALUE!</v>
      </c>
      <c r="U95" s="49" t="e">
        <f t="shared" si="58"/>
        <v>#VALUE!</v>
      </c>
      <c r="V95" s="49" t="e">
        <f t="shared" si="59"/>
        <v>#VALUE!</v>
      </c>
      <c r="W95" s="49" t="e">
        <f t="shared" si="60"/>
        <v>#VALUE!</v>
      </c>
      <c r="X95" s="49" t="e">
        <f t="shared" si="61"/>
        <v>#VALUE!</v>
      </c>
      <c r="Y95" s="49" t="e">
        <f t="shared" si="62"/>
        <v>#VALUE!</v>
      </c>
      <c r="Z95" s="49" t="e">
        <f t="shared" si="63"/>
        <v>#VALUE!</v>
      </c>
      <c r="AA95" s="50">
        <f t="shared" si="64"/>
        <v>0</v>
      </c>
      <c r="AB95" s="50">
        <f t="shared" si="65"/>
        <v>0</v>
      </c>
      <c r="AC95" s="50">
        <f t="shared" si="66"/>
        <v>0</v>
      </c>
      <c r="AD95" s="50">
        <f t="shared" si="67"/>
        <v>0</v>
      </c>
      <c r="AE95" s="50">
        <f t="shared" si="68"/>
        <v>0</v>
      </c>
      <c r="AF95" s="50">
        <f t="shared" si="69"/>
        <v>0</v>
      </c>
      <c r="AG95" s="50">
        <f t="shared" si="70"/>
        <v>0</v>
      </c>
      <c r="AH95" s="50">
        <f t="shared" si="71"/>
        <v>0</v>
      </c>
      <c r="AI95" s="51"/>
      <c r="AJ95" s="35">
        <f t="shared" si="73"/>
        <v>0</v>
      </c>
    </row>
    <row r="96" spans="1:36" s="36" customFormat="1" ht="12.75">
      <c r="A96" s="52"/>
      <c r="B96" s="53"/>
      <c r="C96" s="54"/>
      <c r="D96" s="43">
        <f t="shared" si="74"/>
      </c>
      <c r="E96" s="55"/>
      <c r="F96" s="54"/>
      <c r="G96" s="43">
        <f t="shared" si="75"/>
      </c>
      <c r="H96" s="12">
        <f t="shared" si="47"/>
      </c>
      <c r="I96" s="44">
        <f t="shared" si="48"/>
      </c>
      <c r="J96" s="44">
        <f t="shared" si="49"/>
      </c>
      <c r="K96" s="44">
        <f t="shared" si="50"/>
      </c>
      <c r="L96" s="45">
        <f t="shared" si="51"/>
      </c>
      <c r="M96" s="46">
        <f t="shared" si="76"/>
      </c>
      <c r="N96" s="12">
        <f t="shared" si="52"/>
      </c>
      <c r="O96" s="12">
        <f t="shared" si="53"/>
      </c>
      <c r="P96" s="47">
        <f t="shared" si="72"/>
      </c>
      <c r="Q96" s="48">
        <f t="shared" si="54"/>
      </c>
      <c r="R96" s="49" t="str">
        <f t="shared" si="55"/>
        <v>ERROR</v>
      </c>
      <c r="S96" s="49" t="str">
        <f t="shared" si="56"/>
        <v>ERROR</v>
      </c>
      <c r="T96" s="49" t="e">
        <f t="shared" si="57"/>
        <v>#VALUE!</v>
      </c>
      <c r="U96" s="49" t="e">
        <f t="shared" si="58"/>
        <v>#VALUE!</v>
      </c>
      <c r="V96" s="49" t="e">
        <f t="shared" si="59"/>
        <v>#VALUE!</v>
      </c>
      <c r="W96" s="49" t="e">
        <f t="shared" si="60"/>
        <v>#VALUE!</v>
      </c>
      <c r="X96" s="49" t="e">
        <f t="shared" si="61"/>
        <v>#VALUE!</v>
      </c>
      <c r="Y96" s="49" t="e">
        <f t="shared" si="62"/>
        <v>#VALUE!</v>
      </c>
      <c r="Z96" s="49" t="e">
        <f t="shared" si="63"/>
        <v>#VALUE!</v>
      </c>
      <c r="AA96" s="50">
        <f t="shared" si="64"/>
        <v>0</v>
      </c>
      <c r="AB96" s="50">
        <f t="shared" si="65"/>
        <v>0</v>
      </c>
      <c r="AC96" s="50">
        <f t="shared" si="66"/>
        <v>0</v>
      </c>
      <c r="AD96" s="50">
        <f t="shared" si="67"/>
        <v>0</v>
      </c>
      <c r="AE96" s="50">
        <f t="shared" si="68"/>
        <v>0</v>
      </c>
      <c r="AF96" s="50">
        <f t="shared" si="69"/>
        <v>0</v>
      </c>
      <c r="AG96" s="50">
        <f t="shared" si="70"/>
        <v>0</v>
      </c>
      <c r="AH96" s="50">
        <f t="shared" si="71"/>
        <v>0</v>
      </c>
      <c r="AI96" s="51"/>
      <c r="AJ96" s="35">
        <f t="shared" si="73"/>
        <v>0</v>
      </c>
    </row>
    <row r="97" spans="1:36" s="36" customFormat="1" ht="12.75">
      <c r="A97" s="52"/>
      <c r="B97" s="53"/>
      <c r="C97" s="54"/>
      <c r="D97" s="43">
        <f t="shared" si="74"/>
      </c>
      <c r="E97" s="55"/>
      <c r="F97" s="54"/>
      <c r="G97" s="43">
        <f t="shared" si="75"/>
      </c>
      <c r="H97" s="12">
        <f t="shared" si="47"/>
      </c>
      <c r="I97" s="44">
        <f t="shared" si="48"/>
      </c>
      <c r="J97" s="44">
        <f t="shared" si="49"/>
      </c>
      <c r="K97" s="44">
        <f t="shared" si="50"/>
      </c>
      <c r="L97" s="45">
        <f t="shared" si="51"/>
      </c>
      <c r="M97" s="46">
        <f t="shared" si="76"/>
      </c>
      <c r="N97" s="12">
        <f t="shared" si="52"/>
      </c>
      <c r="O97" s="12">
        <f t="shared" si="53"/>
      </c>
      <c r="P97" s="47">
        <f t="shared" si="72"/>
      </c>
      <c r="Q97" s="48">
        <f t="shared" si="54"/>
      </c>
      <c r="R97" s="49" t="str">
        <f t="shared" si="55"/>
        <v>ERROR</v>
      </c>
      <c r="S97" s="49" t="str">
        <f t="shared" si="56"/>
        <v>ERROR</v>
      </c>
      <c r="T97" s="49" t="e">
        <f t="shared" si="57"/>
        <v>#VALUE!</v>
      </c>
      <c r="U97" s="49" t="e">
        <f t="shared" si="58"/>
        <v>#VALUE!</v>
      </c>
      <c r="V97" s="49" t="e">
        <f t="shared" si="59"/>
        <v>#VALUE!</v>
      </c>
      <c r="W97" s="49" t="e">
        <f t="shared" si="60"/>
        <v>#VALUE!</v>
      </c>
      <c r="X97" s="49" t="e">
        <f t="shared" si="61"/>
        <v>#VALUE!</v>
      </c>
      <c r="Y97" s="49" t="e">
        <f t="shared" si="62"/>
        <v>#VALUE!</v>
      </c>
      <c r="Z97" s="49" t="e">
        <f t="shared" si="63"/>
        <v>#VALUE!</v>
      </c>
      <c r="AA97" s="50">
        <f t="shared" si="64"/>
        <v>0</v>
      </c>
      <c r="AB97" s="50">
        <f t="shared" si="65"/>
        <v>0</v>
      </c>
      <c r="AC97" s="50">
        <f t="shared" si="66"/>
        <v>0</v>
      </c>
      <c r="AD97" s="50">
        <f t="shared" si="67"/>
        <v>0</v>
      </c>
      <c r="AE97" s="50">
        <f t="shared" si="68"/>
        <v>0</v>
      </c>
      <c r="AF97" s="50">
        <f t="shared" si="69"/>
        <v>0</v>
      </c>
      <c r="AG97" s="50">
        <f t="shared" si="70"/>
        <v>0</v>
      </c>
      <c r="AH97" s="50">
        <f t="shared" si="71"/>
        <v>0</v>
      </c>
      <c r="AI97" s="51"/>
      <c r="AJ97" s="35">
        <f t="shared" si="73"/>
        <v>0</v>
      </c>
    </row>
    <row r="98" spans="1:36" s="36" customFormat="1" ht="12.75">
      <c r="A98" s="52"/>
      <c r="B98" s="53"/>
      <c r="C98" s="54"/>
      <c r="D98" s="43">
        <f t="shared" si="74"/>
      </c>
      <c r="E98" s="55"/>
      <c r="F98" s="54"/>
      <c r="G98" s="43">
        <f t="shared" si="75"/>
      </c>
      <c r="H98" s="12">
        <f t="shared" si="47"/>
      </c>
      <c r="I98" s="44">
        <f t="shared" si="48"/>
      </c>
      <c r="J98" s="44">
        <f t="shared" si="49"/>
      </c>
      <c r="K98" s="44">
        <f t="shared" si="50"/>
      </c>
      <c r="L98" s="45">
        <f t="shared" si="51"/>
      </c>
      <c r="M98" s="46">
        <f t="shared" si="76"/>
      </c>
      <c r="N98" s="12">
        <f t="shared" si="52"/>
      </c>
      <c r="O98" s="12">
        <f t="shared" si="53"/>
      </c>
      <c r="P98" s="47">
        <f t="shared" si="72"/>
      </c>
      <c r="Q98" s="48">
        <f t="shared" si="54"/>
      </c>
      <c r="R98" s="49" t="str">
        <f t="shared" si="55"/>
        <v>ERROR</v>
      </c>
      <c r="S98" s="49" t="str">
        <f t="shared" si="56"/>
        <v>ERROR</v>
      </c>
      <c r="T98" s="49" t="e">
        <f t="shared" si="57"/>
        <v>#VALUE!</v>
      </c>
      <c r="U98" s="49" t="e">
        <f t="shared" si="58"/>
        <v>#VALUE!</v>
      </c>
      <c r="V98" s="49" t="e">
        <f t="shared" si="59"/>
        <v>#VALUE!</v>
      </c>
      <c r="W98" s="49" t="e">
        <f t="shared" si="60"/>
        <v>#VALUE!</v>
      </c>
      <c r="X98" s="49" t="e">
        <f t="shared" si="61"/>
        <v>#VALUE!</v>
      </c>
      <c r="Y98" s="49" t="e">
        <f t="shared" si="62"/>
        <v>#VALUE!</v>
      </c>
      <c r="Z98" s="49" t="e">
        <f t="shared" si="63"/>
        <v>#VALUE!</v>
      </c>
      <c r="AA98" s="50">
        <f t="shared" si="64"/>
        <v>0</v>
      </c>
      <c r="AB98" s="50">
        <f t="shared" si="65"/>
        <v>0</v>
      </c>
      <c r="AC98" s="50">
        <f t="shared" si="66"/>
        <v>0</v>
      </c>
      <c r="AD98" s="50">
        <f t="shared" si="67"/>
        <v>0</v>
      </c>
      <c r="AE98" s="50">
        <f t="shared" si="68"/>
        <v>0</v>
      </c>
      <c r="AF98" s="50">
        <f t="shared" si="69"/>
        <v>0</v>
      </c>
      <c r="AG98" s="50">
        <f t="shared" si="70"/>
        <v>0</v>
      </c>
      <c r="AH98" s="50">
        <f t="shared" si="71"/>
        <v>0</v>
      </c>
      <c r="AI98" s="51"/>
      <c r="AJ98" s="35">
        <f t="shared" si="73"/>
        <v>0</v>
      </c>
    </row>
    <row r="99" spans="1:36" s="36" customFormat="1" ht="12.75">
      <c r="A99" s="52"/>
      <c r="B99" s="53"/>
      <c r="C99" s="54"/>
      <c r="D99" s="43">
        <f t="shared" si="74"/>
      </c>
      <c r="E99" s="55"/>
      <c r="F99" s="54"/>
      <c r="G99" s="43">
        <f t="shared" si="75"/>
      </c>
      <c r="H99" s="12">
        <f t="shared" si="47"/>
      </c>
      <c r="I99" s="44">
        <f t="shared" si="48"/>
      </c>
      <c r="J99" s="44">
        <f t="shared" si="49"/>
      </c>
      <c r="K99" s="44">
        <f t="shared" si="50"/>
      </c>
      <c r="L99" s="45">
        <f t="shared" si="51"/>
      </c>
      <c r="M99" s="46">
        <f t="shared" si="76"/>
      </c>
      <c r="N99" s="12">
        <f t="shared" si="52"/>
      </c>
      <c r="O99" s="12">
        <f t="shared" si="53"/>
      </c>
      <c r="P99" s="47">
        <f t="shared" si="72"/>
      </c>
      <c r="Q99" s="48">
        <f t="shared" si="54"/>
      </c>
      <c r="R99" s="49" t="str">
        <f t="shared" si="55"/>
        <v>ERROR</v>
      </c>
      <c r="S99" s="49" t="str">
        <f t="shared" si="56"/>
        <v>ERROR</v>
      </c>
      <c r="T99" s="49" t="e">
        <f t="shared" si="57"/>
        <v>#VALUE!</v>
      </c>
      <c r="U99" s="49" t="e">
        <f t="shared" si="58"/>
        <v>#VALUE!</v>
      </c>
      <c r="V99" s="49" t="e">
        <f t="shared" si="59"/>
        <v>#VALUE!</v>
      </c>
      <c r="W99" s="49" t="e">
        <f t="shared" si="60"/>
        <v>#VALUE!</v>
      </c>
      <c r="X99" s="49" t="e">
        <f t="shared" si="61"/>
        <v>#VALUE!</v>
      </c>
      <c r="Y99" s="49" t="e">
        <f t="shared" si="62"/>
        <v>#VALUE!</v>
      </c>
      <c r="Z99" s="49" t="e">
        <f t="shared" si="63"/>
        <v>#VALUE!</v>
      </c>
      <c r="AA99" s="50">
        <f t="shared" si="64"/>
        <v>0</v>
      </c>
      <c r="AB99" s="50">
        <f t="shared" si="65"/>
        <v>0</v>
      </c>
      <c r="AC99" s="50">
        <f t="shared" si="66"/>
        <v>0</v>
      </c>
      <c r="AD99" s="50">
        <f t="shared" si="67"/>
        <v>0</v>
      </c>
      <c r="AE99" s="50">
        <f t="shared" si="68"/>
        <v>0</v>
      </c>
      <c r="AF99" s="50">
        <f t="shared" si="69"/>
        <v>0</v>
      </c>
      <c r="AG99" s="50">
        <f t="shared" si="70"/>
        <v>0</v>
      </c>
      <c r="AH99" s="50">
        <f t="shared" si="71"/>
        <v>0</v>
      </c>
      <c r="AI99" s="51"/>
      <c r="AJ99" s="35">
        <f t="shared" si="73"/>
        <v>0</v>
      </c>
    </row>
    <row r="100" spans="1:36" s="36" customFormat="1" ht="12.75">
      <c r="A100" s="52"/>
      <c r="B100" s="53"/>
      <c r="C100" s="54"/>
      <c r="D100" s="43">
        <f t="shared" si="74"/>
      </c>
      <c r="E100" s="55"/>
      <c r="F100" s="54"/>
      <c r="G100" s="43">
        <f t="shared" si="75"/>
      </c>
      <c r="H100" s="12">
        <f t="shared" si="47"/>
      </c>
      <c r="I100" s="44">
        <f t="shared" si="48"/>
      </c>
      <c r="J100" s="44">
        <f t="shared" si="49"/>
      </c>
      <c r="K100" s="44">
        <f t="shared" si="50"/>
      </c>
      <c r="L100" s="45">
        <f t="shared" si="51"/>
      </c>
      <c r="M100" s="46">
        <f t="shared" si="76"/>
      </c>
      <c r="N100" s="12">
        <f t="shared" si="52"/>
      </c>
      <c r="O100" s="12">
        <f t="shared" si="53"/>
      </c>
      <c r="P100" s="47">
        <f t="shared" si="72"/>
      </c>
      <c r="Q100" s="48">
        <f t="shared" si="54"/>
      </c>
      <c r="R100" s="49" t="str">
        <f t="shared" si="55"/>
        <v>ERROR</v>
      </c>
      <c r="S100" s="49" t="str">
        <f t="shared" si="56"/>
        <v>ERROR</v>
      </c>
      <c r="T100" s="49" t="e">
        <f t="shared" si="57"/>
        <v>#VALUE!</v>
      </c>
      <c r="U100" s="49" t="e">
        <f t="shared" si="58"/>
        <v>#VALUE!</v>
      </c>
      <c r="V100" s="49" t="e">
        <f t="shared" si="59"/>
        <v>#VALUE!</v>
      </c>
      <c r="W100" s="49" t="e">
        <f t="shared" si="60"/>
        <v>#VALUE!</v>
      </c>
      <c r="X100" s="49" t="e">
        <f t="shared" si="61"/>
        <v>#VALUE!</v>
      </c>
      <c r="Y100" s="49" t="e">
        <f t="shared" si="62"/>
        <v>#VALUE!</v>
      </c>
      <c r="Z100" s="49" t="e">
        <f t="shared" si="63"/>
        <v>#VALUE!</v>
      </c>
      <c r="AA100" s="50">
        <f t="shared" si="64"/>
        <v>0</v>
      </c>
      <c r="AB100" s="50">
        <f t="shared" si="65"/>
        <v>0</v>
      </c>
      <c r="AC100" s="50">
        <f t="shared" si="66"/>
        <v>0</v>
      </c>
      <c r="AD100" s="50">
        <f t="shared" si="67"/>
        <v>0</v>
      </c>
      <c r="AE100" s="50">
        <f t="shared" si="68"/>
        <v>0</v>
      </c>
      <c r="AF100" s="50">
        <f t="shared" si="69"/>
        <v>0</v>
      </c>
      <c r="AG100" s="50">
        <f t="shared" si="70"/>
        <v>0</v>
      </c>
      <c r="AH100" s="50">
        <f t="shared" si="71"/>
        <v>0</v>
      </c>
      <c r="AI100" s="51"/>
      <c r="AJ100" s="35">
        <f t="shared" si="73"/>
        <v>0</v>
      </c>
    </row>
    <row r="101" spans="1:36" s="36" customFormat="1" ht="12.75">
      <c r="A101" s="52"/>
      <c r="B101" s="53"/>
      <c r="C101" s="54"/>
      <c r="D101" s="43">
        <f t="shared" si="74"/>
      </c>
      <c r="E101" s="55"/>
      <c r="F101" s="54"/>
      <c r="G101" s="43">
        <f t="shared" si="75"/>
      </c>
      <c r="H101" s="12">
        <f t="shared" si="47"/>
      </c>
      <c r="I101" s="44">
        <f t="shared" si="48"/>
      </c>
      <c r="J101" s="44">
        <f t="shared" si="49"/>
      </c>
      <c r="K101" s="44">
        <f t="shared" si="50"/>
      </c>
      <c r="L101" s="45">
        <f t="shared" si="51"/>
      </c>
      <c r="M101" s="46">
        <f t="shared" si="76"/>
      </c>
      <c r="N101" s="12">
        <f t="shared" si="52"/>
      </c>
      <c r="O101" s="12">
        <f t="shared" si="53"/>
      </c>
      <c r="P101" s="47">
        <f t="shared" si="72"/>
      </c>
      <c r="Q101" s="48">
        <f t="shared" si="54"/>
      </c>
      <c r="R101" s="49" t="str">
        <f t="shared" si="55"/>
        <v>ERROR</v>
      </c>
      <c r="S101" s="49" t="str">
        <f t="shared" si="56"/>
        <v>ERROR</v>
      </c>
      <c r="T101" s="49" t="e">
        <f t="shared" si="57"/>
        <v>#VALUE!</v>
      </c>
      <c r="U101" s="49" t="e">
        <f t="shared" si="58"/>
        <v>#VALUE!</v>
      </c>
      <c r="V101" s="49" t="e">
        <f t="shared" si="59"/>
        <v>#VALUE!</v>
      </c>
      <c r="W101" s="49" t="e">
        <f t="shared" si="60"/>
        <v>#VALUE!</v>
      </c>
      <c r="X101" s="49" t="e">
        <f t="shared" si="61"/>
        <v>#VALUE!</v>
      </c>
      <c r="Y101" s="49" t="e">
        <f t="shared" si="62"/>
        <v>#VALUE!</v>
      </c>
      <c r="Z101" s="49" t="e">
        <f t="shared" si="63"/>
        <v>#VALUE!</v>
      </c>
      <c r="AA101" s="50">
        <f t="shared" si="64"/>
        <v>0</v>
      </c>
      <c r="AB101" s="50">
        <f t="shared" si="65"/>
        <v>0</v>
      </c>
      <c r="AC101" s="50">
        <f t="shared" si="66"/>
        <v>0</v>
      </c>
      <c r="AD101" s="50">
        <f t="shared" si="67"/>
        <v>0</v>
      </c>
      <c r="AE101" s="50">
        <f t="shared" si="68"/>
        <v>0</v>
      </c>
      <c r="AF101" s="50">
        <f t="shared" si="69"/>
        <v>0</v>
      </c>
      <c r="AG101" s="50">
        <f t="shared" si="70"/>
        <v>0</v>
      </c>
      <c r="AH101" s="50">
        <f t="shared" si="71"/>
        <v>0</v>
      </c>
      <c r="AI101" s="51"/>
      <c r="AJ101" s="35">
        <f t="shared" si="73"/>
        <v>0</v>
      </c>
    </row>
    <row r="102" spans="1:36" s="36" customFormat="1" ht="12.75">
      <c r="A102" s="52"/>
      <c r="B102" s="53"/>
      <c r="C102" s="54"/>
      <c r="D102" s="43">
        <f t="shared" si="74"/>
      </c>
      <c r="E102" s="55"/>
      <c r="F102" s="54"/>
      <c r="G102" s="43">
        <f t="shared" si="75"/>
      </c>
      <c r="H102" s="12">
        <f t="shared" si="47"/>
      </c>
      <c r="I102" s="44">
        <f t="shared" si="48"/>
      </c>
      <c r="J102" s="44">
        <f t="shared" si="49"/>
      </c>
      <c r="K102" s="44">
        <f t="shared" si="50"/>
      </c>
      <c r="L102" s="45">
        <f t="shared" si="51"/>
      </c>
      <c r="M102" s="46">
        <f t="shared" si="76"/>
      </c>
      <c r="N102" s="12">
        <f t="shared" si="52"/>
      </c>
      <c r="O102" s="12">
        <f t="shared" si="53"/>
      </c>
      <c r="P102" s="47">
        <f t="shared" si="72"/>
      </c>
      <c r="Q102" s="48">
        <f t="shared" si="54"/>
      </c>
      <c r="R102" s="49" t="str">
        <f t="shared" si="55"/>
        <v>ERROR</v>
      </c>
      <c r="S102" s="49" t="str">
        <f t="shared" si="56"/>
        <v>ERROR</v>
      </c>
      <c r="T102" s="49" t="e">
        <f t="shared" si="57"/>
        <v>#VALUE!</v>
      </c>
      <c r="U102" s="49" t="e">
        <f t="shared" si="58"/>
        <v>#VALUE!</v>
      </c>
      <c r="V102" s="49" t="e">
        <f t="shared" si="59"/>
        <v>#VALUE!</v>
      </c>
      <c r="W102" s="49" t="e">
        <f t="shared" si="60"/>
        <v>#VALUE!</v>
      </c>
      <c r="X102" s="49" t="e">
        <f t="shared" si="61"/>
        <v>#VALUE!</v>
      </c>
      <c r="Y102" s="49" t="e">
        <f t="shared" si="62"/>
        <v>#VALUE!</v>
      </c>
      <c r="Z102" s="49" t="e">
        <f t="shared" si="63"/>
        <v>#VALUE!</v>
      </c>
      <c r="AA102" s="50">
        <f t="shared" si="64"/>
        <v>0</v>
      </c>
      <c r="AB102" s="50">
        <f t="shared" si="65"/>
        <v>0</v>
      </c>
      <c r="AC102" s="50">
        <f t="shared" si="66"/>
        <v>0</v>
      </c>
      <c r="AD102" s="50">
        <f t="shared" si="67"/>
        <v>0</v>
      </c>
      <c r="AE102" s="50">
        <f t="shared" si="68"/>
        <v>0</v>
      </c>
      <c r="AF102" s="50">
        <f t="shared" si="69"/>
        <v>0</v>
      </c>
      <c r="AG102" s="50">
        <f t="shared" si="70"/>
        <v>0</v>
      </c>
      <c r="AH102" s="50">
        <f t="shared" si="71"/>
        <v>0</v>
      </c>
      <c r="AI102" s="51"/>
      <c r="AJ102" s="35">
        <f t="shared" si="73"/>
        <v>0</v>
      </c>
    </row>
    <row r="103" spans="1:36" s="36" customFormat="1" ht="12.75">
      <c r="A103" s="52"/>
      <c r="B103" s="53"/>
      <c r="C103" s="54"/>
      <c r="D103" s="43">
        <f t="shared" si="74"/>
      </c>
      <c r="E103" s="55"/>
      <c r="F103" s="54"/>
      <c r="G103" s="43">
        <f t="shared" si="75"/>
      </c>
      <c r="H103" s="12">
        <f t="shared" si="47"/>
      </c>
      <c r="I103" s="44">
        <f t="shared" si="48"/>
      </c>
      <c r="J103" s="44">
        <f t="shared" si="49"/>
      </c>
      <c r="K103" s="44">
        <f t="shared" si="50"/>
      </c>
      <c r="L103" s="45">
        <f t="shared" si="51"/>
      </c>
      <c r="M103" s="46">
        <f t="shared" si="76"/>
      </c>
      <c r="N103" s="12">
        <f t="shared" si="52"/>
      </c>
      <c r="O103" s="12">
        <f t="shared" si="53"/>
      </c>
      <c r="P103" s="47">
        <f t="shared" si="72"/>
      </c>
      <c r="Q103" s="48">
        <f t="shared" si="54"/>
      </c>
      <c r="R103" s="49" t="str">
        <f t="shared" si="55"/>
        <v>ERROR</v>
      </c>
      <c r="S103" s="49" t="str">
        <f t="shared" si="56"/>
        <v>ERROR</v>
      </c>
      <c r="T103" s="49" t="e">
        <f t="shared" si="57"/>
        <v>#VALUE!</v>
      </c>
      <c r="U103" s="49" t="e">
        <f t="shared" si="58"/>
        <v>#VALUE!</v>
      </c>
      <c r="V103" s="49" t="e">
        <f t="shared" si="59"/>
        <v>#VALUE!</v>
      </c>
      <c r="W103" s="49" t="e">
        <f t="shared" si="60"/>
        <v>#VALUE!</v>
      </c>
      <c r="X103" s="49" t="e">
        <f t="shared" si="61"/>
        <v>#VALUE!</v>
      </c>
      <c r="Y103" s="49" t="e">
        <f t="shared" si="62"/>
        <v>#VALUE!</v>
      </c>
      <c r="Z103" s="49" t="e">
        <f t="shared" si="63"/>
        <v>#VALUE!</v>
      </c>
      <c r="AA103" s="50">
        <f t="shared" si="64"/>
        <v>0</v>
      </c>
      <c r="AB103" s="50">
        <f t="shared" si="65"/>
        <v>0</v>
      </c>
      <c r="AC103" s="50">
        <f t="shared" si="66"/>
        <v>0</v>
      </c>
      <c r="AD103" s="50">
        <f t="shared" si="67"/>
        <v>0</v>
      </c>
      <c r="AE103" s="50">
        <f t="shared" si="68"/>
        <v>0</v>
      </c>
      <c r="AF103" s="50">
        <f t="shared" si="69"/>
        <v>0</v>
      </c>
      <c r="AG103" s="50">
        <f t="shared" si="70"/>
        <v>0</v>
      </c>
      <c r="AH103" s="50">
        <f t="shared" si="71"/>
        <v>0</v>
      </c>
      <c r="AI103" s="51"/>
      <c r="AJ103" s="35">
        <f t="shared" si="73"/>
        <v>0</v>
      </c>
    </row>
    <row r="104" spans="1:36" s="36" customFormat="1" ht="12.75">
      <c r="A104" s="52"/>
      <c r="B104" s="53"/>
      <c r="C104" s="54"/>
      <c r="D104" s="43">
        <f t="shared" si="74"/>
      </c>
      <c r="E104" s="55"/>
      <c r="F104" s="54"/>
      <c r="G104" s="43">
        <f t="shared" si="75"/>
      </c>
      <c r="H104" s="12">
        <f t="shared" si="47"/>
      </c>
      <c r="I104" s="44">
        <f t="shared" si="48"/>
      </c>
      <c r="J104" s="44">
        <f t="shared" si="49"/>
      </c>
      <c r="K104" s="44">
        <f t="shared" si="50"/>
      </c>
      <c r="L104" s="45">
        <f t="shared" si="51"/>
      </c>
      <c r="M104" s="46">
        <f t="shared" si="76"/>
      </c>
      <c r="N104" s="12">
        <f t="shared" si="52"/>
      </c>
      <c r="O104" s="12">
        <f t="shared" si="53"/>
      </c>
      <c r="P104" s="47">
        <f t="shared" si="72"/>
      </c>
      <c r="Q104" s="48">
        <f t="shared" si="54"/>
      </c>
      <c r="R104" s="49" t="str">
        <f t="shared" si="55"/>
        <v>ERROR</v>
      </c>
      <c r="S104" s="49" t="str">
        <f t="shared" si="56"/>
        <v>ERROR</v>
      </c>
      <c r="T104" s="49" t="e">
        <f t="shared" si="57"/>
        <v>#VALUE!</v>
      </c>
      <c r="U104" s="49" t="e">
        <f t="shared" si="58"/>
        <v>#VALUE!</v>
      </c>
      <c r="V104" s="49" t="e">
        <f t="shared" si="59"/>
        <v>#VALUE!</v>
      </c>
      <c r="W104" s="49" t="e">
        <f t="shared" si="60"/>
        <v>#VALUE!</v>
      </c>
      <c r="X104" s="49" t="e">
        <f t="shared" si="61"/>
        <v>#VALUE!</v>
      </c>
      <c r="Y104" s="49" t="e">
        <f t="shared" si="62"/>
        <v>#VALUE!</v>
      </c>
      <c r="Z104" s="49" t="e">
        <f t="shared" si="63"/>
        <v>#VALUE!</v>
      </c>
      <c r="AA104" s="50">
        <f t="shared" si="64"/>
        <v>0</v>
      </c>
      <c r="AB104" s="50">
        <f t="shared" si="65"/>
        <v>0</v>
      </c>
      <c r="AC104" s="50">
        <f t="shared" si="66"/>
        <v>0</v>
      </c>
      <c r="AD104" s="50">
        <f t="shared" si="67"/>
        <v>0</v>
      </c>
      <c r="AE104" s="50">
        <f t="shared" si="68"/>
        <v>0</v>
      </c>
      <c r="AF104" s="50">
        <f t="shared" si="69"/>
        <v>0</v>
      </c>
      <c r="AG104" s="50">
        <f t="shared" si="70"/>
        <v>0</v>
      </c>
      <c r="AH104" s="50">
        <f t="shared" si="71"/>
        <v>0</v>
      </c>
      <c r="AI104" s="51"/>
      <c r="AJ104" s="35">
        <f t="shared" si="73"/>
        <v>0</v>
      </c>
    </row>
    <row r="105" spans="1:36" s="36" customFormat="1" ht="12.75">
      <c r="A105" s="52"/>
      <c r="B105" s="53"/>
      <c r="C105" s="54"/>
      <c r="D105" s="43">
        <f t="shared" si="74"/>
      </c>
      <c r="E105" s="55"/>
      <c r="F105" s="54"/>
      <c r="G105" s="43">
        <f t="shared" si="75"/>
      </c>
      <c r="H105" s="12">
        <f t="shared" si="47"/>
      </c>
      <c r="I105" s="44">
        <f t="shared" si="48"/>
      </c>
      <c r="J105" s="44">
        <f t="shared" si="49"/>
      </c>
      <c r="K105" s="44">
        <f t="shared" si="50"/>
      </c>
      <c r="L105" s="45">
        <f t="shared" si="51"/>
      </c>
      <c r="M105" s="46">
        <f t="shared" si="76"/>
      </c>
      <c r="N105" s="12">
        <f t="shared" si="52"/>
      </c>
      <c r="O105" s="12">
        <f t="shared" si="53"/>
      </c>
      <c r="P105" s="47">
        <f t="shared" si="72"/>
      </c>
      <c r="Q105" s="48">
        <f t="shared" si="54"/>
      </c>
      <c r="R105" s="49" t="str">
        <f t="shared" si="55"/>
        <v>ERROR</v>
      </c>
      <c r="S105" s="49" t="str">
        <f t="shared" si="56"/>
        <v>ERROR</v>
      </c>
      <c r="T105" s="49" t="e">
        <f t="shared" si="57"/>
        <v>#VALUE!</v>
      </c>
      <c r="U105" s="49" t="e">
        <f t="shared" si="58"/>
        <v>#VALUE!</v>
      </c>
      <c r="V105" s="49" t="e">
        <f t="shared" si="59"/>
        <v>#VALUE!</v>
      </c>
      <c r="W105" s="49" t="e">
        <f t="shared" si="60"/>
        <v>#VALUE!</v>
      </c>
      <c r="X105" s="49" t="e">
        <f t="shared" si="61"/>
        <v>#VALUE!</v>
      </c>
      <c r="Y105" s="49" t="e">
        <f t="shared" si="62"/>
        <v>#VALUE!</v>
      </c>
      <c r="Z105" s="49" t="e">
        <f t="shared" si="63"/>
        <v>#VALUE!</v>
      </c>
      <c r="AA105" s="50">
        <f t="shared" si="64"/>
        <v>0</v>
      </c>
      <c r="AB105" s="50">
        <f t="shared" si="65"/>
        <v>0</v>
      </c>
      <c r="AC105" s="50">
        <f t="shared" si="66"/>
        <v>0</v>
      </c>
      <c r="AD105" s="50">
        <f t="shared" si="67"/>
        <v>0</v>
      </c>
      <c r="AE105" s="50">
        <f t="shared" si="68"/>
        <v>0</v>
      </c>
      <c r="AF105" s="50">
        <f t="shared" si="69"/>
        <v>0</v>
      </c>
      <c r="AG105" s="50">
        <f t="shared" si="70"/>
        <v>0</v>
      </c>
      <c r="AH105" s="50">
        <f t="shared" si="71"/>
        <v>0</v>
      </c>
      <c r="AI105" s="51"/>
      <c r="AJ105" s="35">
        <f t="shared" si="73"/>
        <v>0</v>
      </c>
    </row>
    <row r="106" spans="1:36" s="36" customFormat="1" ht="12.75">
      <c r="A106" s="52"/>
      <c r="B106" s="53"/>
      <c r="C106" s="54"/>
      <c r="D106" s="43">
        <f t="shared" si="74"/>
      </c>
      <c r="E106" s="55"/>
      <c r="F106" s="54"/>
      <c r="G106" s="43">
        <f t="shared" si="75"/>
      </c>
      <c r="H106" s="12">
        <f t="shared" si="47"/>
      </c>
      <c r="I106" s="44">
        <f t="shared" si="48"/>
      </c>
      <c r="J106" s="44">
        <f t="shared" si="49"/>
      </c>
      <c r="K106" s="44">
        <f t="shared" si="50"/>
      </c>
      <c r="L106" s="45">
        <f t="shared" si="51"/>
      </c>
      <c r="M106" s="46">
        <f t="shared" si="76"/>
      </c>
      <c r="N106" s="12">
        <f t="shared" si="52"/>
      </c>
      <c r="O106" s="12">
        <f t="shared" si="53"/>
      </c>
      <c r="P106" s="47">
        <f t="shared" si="72"/>
      </c>
      <c r="Q106" s="48">
        <f t="shared" si="54"/>
      </c>
      <c r="R106" s="49" t="str">
        <f t="shared" si="55"/>
        <v>ERROR</v>
      </c>
      <c r="S106" s="49" t="str">
        <f t="shared" si="56"/>
        <v>ERROR</v>
      </c>
      <c r="T106" s="49">
        <f t="shared" si="57"/>
        <v>0</v>
      </c>
      <c r="U106" s="49">
        <f t="shared" si="58"/>
        <v>0</v>
      </c>
      <c r="V106" s="49" t="e">
        <f t="shared" si="59"/>
        <v>#VALUE!</v>
      </c>
      <c r="W106" s="49" t="e">
        <f t="shared" si="60"/>
        <v>#VALUE!</v>
      </c>
      <c r="X106" s="49" t="e">
        <f t="shared" si="61"/>
        <v>#VALUE!</v>
      </c>
      <c r="Y106" s="49" t="e">
        <f t="shared" si="62"/>
        <v>#VALUE!</v>
      </c>
      <c r="Z106" s="49" t="e">
        <f t="shared" si="63"/>
        <v>#VALUE!</v>
      </c>
      <c r="AA106" s="50">
        <f t="shared" si="64"/>
        <v>0</v>
      </c>
      <c r="AB106" s="50">
        <f t="shared" si="65"/>
        <v>0</v>
      </c>
      <c r="AC106" s="50" t="e">
        <f t="shared" si="66"/>
        <v>#VALUE!</v>
      </c>
      <c r="AD106" s="50">
        <f t="shared" si="67"/>
        <v>0</v>
      </c>
      <c r="AE106" s="50">
        <f t="shared" si="68"/>
        <v>0</v>
      </c>
      <c r="AF106" s="50">
        <f t="shared" si="69"/>
        <v>0</v>
      </c>
      <c r="AG106" s="50">
        <f t="shared" si="70"/>
        <v>0</v>
      </c>
      <c r="AH106" s="50">
        <f t="shared" si="71"/>
        <v>0</v>
      </c>
      <c r="AI106" s="51"/>
      <c r="AJ106" s="35">
        <f t="shared" si="73"/>
        <v>0</v>
      </c>
    </row>
    <row r="107" spans="1:36" s="11" customFormat="1" ht="12.75">
      <c r="A107" s="10"/>
      <c r="B107" s="10"/>
      <c r="C107" s="10"/>
      <c r="D107" s="10"/>
      <c r="E107" s="10"/>
      <c r="F107" s="10"/>
      <c r="G107" s="10"/>
      <c r="H107" s="12"/>
      <c r="I107" s="19">
        <f>SUM(I6:I106)</f>
        <v>2038.8543159209137</v>
      </c>
      <c r="L107" s="56">
        <f>SUM(L6:L106)*24</f>
        <v>203.88543159209127</v>
      </c>
      <c r="N107" s="12"/>
      <c r="Q107" s="2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22">
        <f>SUM(AJ6:AJ106)</f>
        <v>76</v>
      </c>
    </row>
    <row r="108" spans="1:35" s="11" customFormat="1" ht="12.75">
      <c r="A108" s="10"/>
      <c r="B108" s="10"/>
      <c r="C108" s="10"/>
      <c r="D108" s="10"/>
      <c r="E108" s="10"/>
      <c r="F108" s="10"/>
      <c r="G108" s="10"/>
      <c r="H108" s="12"/>
      <c r="N108" s="12"/>
      <c r="Q108" s="2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11" customFormat="1" ht="12.75">
      <c r="A109" s="10"/>
      <c r="B109" s="10"/>
      <c r="C109" s="10"/>
      <c r="D109" s="10"/>
      <c r="E109" s="10"/>
      <c r="F109" s="10"/>
      <c r="G109" s="10"/>
      <c r="H109" s="12"/>
      <c r="N109" s="12"/>
      <c r="Q109" s="2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11" customFormat="1" ht="12.75">
      <c r="A110" s="10"/>
      <c r="B110" s="10"/>
      <c r="C110" s="10"/>
      <c r="D110" s="10"/>
      <c r="E110" s="10"/>
      <c r="F110" s="10"/>
      <c r="G110" s="10"/>
      <c r="H110" s="12"/>
      <c r="N110" s="12"/>
      <c r="Q110" s="2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11" customFormat="1" ht="12.75">
      <c r="A111" s="10"/>
      <c r="B111" s="10"/>
      <c r="C111" s="10"/>
      <c r="D111" s="10"/>
      <c r="E111" s="10"/>
      <c r="F111" s="10"/>
      <c r="G111" s="10"/>
      <c r="H111" s="12"/>
      <c r="N111" s="12"/>
      <c r="Q111" s="2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17" s="11" customFormat="1" ht="12.75">
      <c r="A112" s="10"/>
      <c r="B112" s="10"/>
      <c r="C112" s="10"/>
      <c r="D112" s="10"/>
      <c r="E112" s="10"/>
      <c r="F112" s="10"/>
      <c r="G112" s="10"/>
      <c r="N112" s="12"/>
      <c r="Q112" s="21"/>
    </row>
    <row r="113" spans="1:17" s="11" customFormat="1" ht="12.75">
      <c r="A113" s="10"/>
      <c r="B113" s="10"/>
      <c r="C113" s="10"/>
      <c r="D113" s="10"/>
      <c r="E113" s="10"/>
      <c r="F113" s="10"/>
      <c r="G113" s="10"/>
      <c r="N113" s="12"/>
      <c r="Q113" s="21"/>
    </row>
    <row r="114" spans="1:17" s="11" customFormat="1" ht="12.75">
      <c r="A114" s="10"/>
      <c r="B114" s="10"/>
      <c r="C114" s="10"/>
      <c r="D114" s="10"/>
      <c r="E114" s="10"/>
      <c r="F114" s="10"/>
      <c r="G114" s="10"/>
      <c r="N114" s="12"/>
      <c r="Q114" s="21"/>
    </row>
    <row r="115" spans="1:17" s="11" customFormat="1" ht="12.75">
      <c r="A115" s="10"/>
      <c r="B115" s="10"/>
      <c r="C115" s="10"/>
      <c r="D115" s="10"/>
      <c r="E115" s="10"/>
      <c r="F115" s="10"/>
      <c r="G115" s="10"/>
      <c r="N115" s="12"/>
      <c r="Q115" s="21"/>
    </row>
    <row r="116" spans="1:17" s="11" customFormat="1" ht="12.75">
      <c r="A116" s="10"/>
      <c r="B116" s="10"/>
      <c r="C116" s="10"/>
      <c r="D116" s="10"/>
      <c r="E116" s="10"/>
      <c r="F116" s="10"/>
      <c r="G116" s="10"/>
      <c r="N116" s="12"/>
      <c r="Q116" s="21"/>
    </row>
    <row r="117" spans="1:17" s="11" customFormat="1" ht="12.75">
      <c r="A117" s="10"/>
      <c r="B117" s="10"/>
      <c r="C117" s="10"/>
      <c r="D117" s="10"/>
      <c r="E117" s="10"/>
      <c r="F117" s="10"/>
      <c r="G117" s="10"/>
      <c r="N117" s="12"/>
      <c r="Q117" s="21"/>
    </row>
    <row r="118" spans="1:17" s="11" customFormat="1" ht="12.75">
      <c r="A118" s="10"/>
      <c r="B118" s="10"/>
      <c r="C118" s="10"/>
      <c r="D118" s="10"/>
      <c r="E118" s="10"/>
      <c r="F118" s="10"/>
      <c r="G118" s="10"/>
      <c r="N118" s="12"/>
      <c r="Q118" s="21"/>
    </row>
    <row r="119" spans="1:17" s="11" customFormat="1" ht="12.75">
      <c r="A119" s="10"/>
      <c r="B119" s="10"/>
      <c r="C119" s="10"/>
      <c r="D119" s="10"/>
      <c r="E119" s="10"/>
      <c r="F119" s="10"/>
      <c r="G119" s="10"/>
      <c r="N119" s="12"/>
      <c r="Q119" s="21"/>
    </row>
    <row r="120" spans="1:17" s="11" customFormat="1" ht="12.75">
      <c r="A120" s="10"/>
      <c r="B120" s="10"/>
      <c r="C120" s="10"/>
      <c r="D120" s="10"/>
      <c r="E120" s="10"/>
      <c r="F120" s="10"/>
      <c r="G120" s="10"/>
      <c r="N120" s="12"/>
      <c r="Q120" s="21"/>
    </row>
    <row r="121" spans="1:17" s="11" customFormat="1" ht="12.75">
      <c r="A121" s="10"/>
      <c r="B121" s="10"/>
      <c r="C121" s="10"/>
      <c r="D121" s="10"/>
      <c r="E121" s="10"/>
      <c r="F121" s="10"/>
      <c r="G121" s="10"/>
      <c r="N121" s="12"/>
      <c r="Q121" s="21"/>
    </row>
    <row r="122" spans="1:17" s="11" customFormat="1" ht="12.75">
      <c r="A122" s="10"/>
      <c r="B122" s="10"/>
      <c r="C122" s="10"/>
      <c r="D122" s="10"/>
      <c r="E122" s="10"/>
      <c r="F122" s="10"/>
      <c r="G122" s="10"/>
      <c r="N122" s="12"/>
      <c r="Q122" s="21"/>
    </row>
    <row r="123" spans="1:17" s="11" customFormat="1" ht="12.75">
      <c r="A123" s="10"/>
      <c r="B123" s="10"/>
      <c r="C123" s="10"/>
      <c r="D123" s="10"/>
      <c r="E123" s="10"/>
      <c r="F123" s="10"/>
      <c r="G123" s="10"/>
      <c r="N123" s="12"/>
      <c r="Q123" s="21"/>
    </row>
    <row r="124" spans="1:17" s="11" customFormat="1" ht="12.75">
      <c r="A124" s="10"/>
      <c r="B124" s="10"/>
      <c r="C124" s="10"/>
      <c r="D124" s="10"/>
      <c r="E124" s="10"/>
      <c r="F124" s="10"/>
      <c r="G124" s="10"/>
      <c r="N124" s="12"/>
      <c r="Q124" s="21"/>
    </row>
    <row r="125" spans="1:17" s="11" customFormat="1" ht="12.75">
      <c r="A125" s="10"/>
      <c r="B125" s="10"/>
      <c r="C125" s="10"/>
      <c r="D125" s="10"/>
      <c r="E125" s="10"/>
      <c r="F125" s="10"/>
      <c r="G125" s="10"/>
      <c r="N125" s="12"/>
      <c r="Q125" s="21"/>
    </row>
    <row r="126" spans="14:17" s="11" customFormat="1" ht="12.75">
      <c r="N126" s="12"/>
      <c r="Q126" s="21"/>
    </row>
    <row r="127" spans="14:17" s="11" customFormat="1" ht="12.75">
      <c r="N127" s="12"/>
      <c r="Q127" s="21"/>
    </row>
    <row r="128" spans="14:17" s="11" customFormat="1" ht="12.75">
      <c r="N128" s="12"/>
      <c r="Q128" s="21"/>
    </row>
    <row r="129" spans="14:17" s="11" customFormat="1" ht="12.75">
      <c r="N129" s="12"/>
      <c r="Q129" s="21"/>
    </row>
    <row r="130" spans="14:17" s="11" customFormat="1" ht="12.75">
      <c r="N130" s="12"/>
      <c r="Q130" s="21"/>
    </row>
    <row r="131" spans="14:17" s="11" customFormat="1" ht="12.75">
      <c r="N131" s="12"/>
      <c r="Q131" s="21"/>
    </row>
    <row r="132" spans="14:17" s="11" customFormat="1" ht="12.75">
      <c r="N132" s="12"/>
      <c r="Q132" s="21"/>
    </row>
    <row r="133" spans="14:17" s="11" customFormat="1" ht="12.75">
      <c r="N133" s="12"/>
      <c r="Q133" s="21"/>
    </row>
    <row r="134" spans="14:17" s="11" customFormat="1" ht="12.75">
      <c r="N134" s="12"/>
      <c r="Q134" s="21"/>
    </row>
    <row r="135" spans="14:17" s="11" customFormat="1" ht="12.75">
      <c r="N135" s="12"/>
      <c r="Q135" s="21"/>
    </row>
    <row r="136" spans="14:17" s="11" customFormat="1" ht="12.75">
      <c r="N136" s="12"/>
      <c r="Q136" s="21"/>
    </row>
    <row r="137" spans="14:17" s="11" customFormat="1" ht="12.75">
      <c r="N137" s="12"/>
      <c r="Q137" s="21"/>
    </row>
    <row r="138" spans="14:17" s="11" customFormat="1" ht="12.75">
      <c r="N138" s="12"/>
      <c r="Q138" s="21"/>
    </row>
    <row r="139" spans="14:17" s="11" customFormat="1" ht="12.75">
      <c r="N139" s="12"/>
      <c r="Q139" s="21"/>
    </row>
    <row r="140" spans="14:17" s="11" customFormat="1" ht="12.75">
      <c r="N140" s="12"/>
      <c r="Q140" s="21"/>
    </row>
    <row r="141" s="11" customFormat="1" ht="12.75">
      <c r="Q141" s="21"/>
    </row>
    <row r="142" s="11" customFormat="1" ht="12.75">
      <c r="Q142" s="21"/>
    </row>
    <row r="143" s="11" customFormat="1" ht="12.75">
      <c r="Q143" s="21"/>
    </row>
    <row r="144" s="11" customFormat="1" ht="12.75">
      <c r="Q144" s="21"/>
    </row>
    <row r="145" s="11" customFormat="1" ht="12.75">
      <c r="Q145" s="21"/>
    </row>
    <row r="146" s="11" customFormat="1" ht="12.75">
      <c r="Q146" s="21"/>
    </row>
    <row r="147" s="11" customFormat="1" ht="12.75">
      <c r="Q147" s="21"/>
    </row>
    <row r="148" s="11" customFormat="1" ht="12.75">
      <c r="Q148" s="21"/>
    </row>
    <row r="149" s="11" customFormat="1" ht="12.75">
      <c r="Q149" s="21"/>
    </row>
    <row r="150" s="11" customFormat="1" ht="12.75">
      <c r="Q150" s="21"/>
    </row>
    <row r="151" s="11" customFormat="1" ht="12.75">
      <c r="Q151" s="21"/>
    </row>
    <row r="152" s="11" customFormat="1" ht="12.75">
      <c r="Q152" s="21"/>
    </row>
    <row r="153" s="11" customFormat="1" ht="12.75">
      <c r="Q153" s="21"/>
    </row>
    <row r="154" s="11" customFormat="1" ht="12.75">
      <c r="Q154" s="21"/>
    </row>
    <row r="155" s="11" customFormat="1" ht="12.75">
      <c r="Q155" s="21"/>
    </row>
    <row r="156" s="11" customFormat="1" ht="12.75">
      <c r="Q156" s="21"/>
    </row>
    <row r="157" s="11" customFormat="1" ht="12.75">
      <c r="Q157" s="21"/>
    </row>
    <row r="158" s="11" customFormat="1" ht="12.75">
      <c r="Q158" s="21"/>
    </row>
    <row r="159" s="11" customFormat="1" ht="12.75">
      <c r="Q159" s="21"/>
    </row>
    <row r="160" s="11" customFormat="1" ht="12.75">
      <c r="Q160" s="21"/>
    </row>
    <row r="161" s="11" customFormat="1" ht="12.75">
      <c r="Q161" s="21"/>
    </row>
    <row r="162" s="11" customFormat="1" ht="12.75">
      <c r="Q162" s="21"/>
    </row>
    <row r="163" s="11" customFormat="1" ht="12.75">
      <c r="Q163" s="21"/>
    </row>
    <row r="164" s="11" customFormat="1" ht="12.75">
      <c r="Q164" s="21"/>
    </row>
    <row r="165" s="11" customFormat="1" ht="12.75">
      <c r="Q165" s="21"/>
    </row>
    <row r="166" s="11" customFormat="1" ht="12.75">
      <c r="Q166" s="21"/>
    </row>
    <row r="167" s="11" customFormat="1" ht="12.75">
      <c r="Q167" s="21"/>
    </row>
    <row r="168" s="11" customFormat="1" ht="12.75">
      <c r="Q168" s="21"/>
    </row>
    <row r="169" s="11" customFormat="1" ht="12.75">
      <c r="Q169" s="21"/>
    </row>
    <row r="170" s="11" customFormat="1" ht="12.75">
      <c r="Q170" s="21"/>
    </row>
    <row r="171" s="11" customFormat="1" ht="12.75">
      <c r="Q171" s="21"/>
    </row>
    <row r="172" s="11" customFormat="1" ht="12.75">
      <c r="Q172" s="21"/>
    </row>
    <row r="173" s="11" customFormat="1" ht="12.75">
      <c r="Q173" s="21"/>
    </row>
    <row r="174" s="11" customFormat="1" ht="12.75">
      <c r="Q174" s="21"/>
    </row>
    <row r="175" s="11" customFormat="1" ht="12.75">
      <c r="Q175" s="21"/>
    </row>
    <row r="176" s="11" customFormat="1" ht="12.75">
      <c r="Q176" s="21"/>
    </row>
    <row r="177" s="11" customFormat="1" ht="12.75">
      <c r="Q177" s="21"/>
    </row>
    <row r="178" s="11" customFormat="1" ht="12.75">
      <c r="Q178" s="21"/>
    </row>
    <row r="179" s="11" customFormat="1" ht="12.75">
      <c r="Q179" s="21"/>
    </row>
    <row r="180" s="11" customFormat="1" ht="12.75">
      <c r="Q180" s="21"/>
    </row>
    <row r="181" s="11" customFormat="1" ht="12.75">
      <c r="Q181" s="21"/>
    </row>
    <row r="182" s="11" customFormat="1" ht="12.75">
      <c r="Q182" s="21"/>
    </row>
    <row r="183" s="11" customFormat="1" ht="12.75">
      <c r="Q183" s="21"/>
    </row>
    <row r="184" s="11" customFormat="1" ht="12.75">
      <c r="Q184" s="21"/>
    </row>
    <row r="185" s="11" customFormat="1" ht="12.75">
      <c r="Q185" s="21"/>
    </row>
    <row r="186" s="11" customFormat="1" ht="12.75">
      <c r="Q186" s="21"/>
    </row>
    <row r="187" s="11" customFormat="1" ht="12.75">
      <c r="Q187" s="21"/>
    </row>
    <row r="188" s="11" customFormat="1" ht="12.75">
      <c r="Q188" s="21"/>
    </row>
    <row r="189" s="11" customFormat="1" ht="12.75">
      <c r="Q189" s="21"/>
    </row>
    <row r="190" s="11" customFormat="1" ht="12.75">
      <c r="Q190" s="21"/>
    </row>
    <row r="191" s="11" customFormat="1" ht="12.75">
      <c r="Q191" s="21"/>
    </row>
    <row r="192" s="11" customFormat="1" ht="12.75">
      <c r="Q192" s="21"/>
    </row>
    <row r="193" s="11" customFormat="1" ht="12.75">
      <c r="Q193" s="21"/>
    </row>
    <row r="194" s="11" customFormat="1" ht="12.75">
      <c r="Q194" s="21"/>
    </row>
    <row r="195" s="11" customFormat="1" ht="12.75">
      <c r="Q195" s="21"/>
    </row>
    <row r="196" s="11" customFormat="1" ht="12.75">
      <c r="Q196" s="21"/>
    </row>
    <row r="197" s="11" customFormat="1" ht="12.75">
      <c r="Q197" s="21"/>
    </row>
    <row r="198" s="11" customFormat="1" ht="12.75">
      <c r="Q198" s="21"/>
    </row>
    <row r="199" s="11" customFormat="1" ht="12.75">
      <c r="Q199" s="21"/>
    </row>
    <row r="200" s="11" customFormat="1" ht="12.75">
      <c r="Q200" s="21"/>
    </row>
    <row r="201" s="11" customFormat="1" ht="12.75">
      <c r="Q201" s="21"/>
    </row>
    <row r="202" s="11" customFormat="1" ht="12.75">
      <c r="Q202" s="21"/>
    </row>
    <row r="203" s="11" customFormat="1" ht="12.75">
      <c r="Q203" s="21"/>
    </row>
    <row r="204" s="11" customFormat="1" ht="12.75">
      <c r="Q204" s="21"/>
    </row>
    <row r="205" s="11" customFormat="1" ht="12.75">
      <c r="Q205" s="21"/>
    </row>
    <row r="206" s="11" customFormat="1" ht="12.75">
      <c r="Q206" s="21"/>
    </row>
    <row r="207" s="11" customFormat="1" ht="12.75">
      <c r="Q207" s="21"/>
    </row>
    <row r="208" s="11" customFormat="1" ht="12.75">
      <c r="Q208" s="21"/>
    </row>
    <row r="209" s="11" customFormat="1" ht="12.75">
      <c r="Q209" s="21"/>
    </row>
    <row r="210" s="11" customFormat="1" ht="12.75">
      <c r="Q210" s="21"/>
    </row>
    <row r="211" s="11" customFormat="1" ht="12.75">
      <c r="Q211" s="21"/>
    </row>
    <row r="212" s="11" customFormat="1" ht="12.75">
      <c r="Q212" s="21"/>
    </row>
    <row r="213" s="11" customFormat="1" ht="12.75">
      <c r="Q213" s="21"/>
    </row>
    <row r="214" s="11" customFormat="1" ht="12.75">
      <c r="Q214" s="21"/>
    </row>
    <row r="215" s="11" customFormat="1" ht="12.75">
      <c r="Q215" s="21"/>
    </row>
    <row r="216" s="11" customFormat="1" ht="12.75">
      <c r="Q216" s="21"/>
    </row>
    <row r="217" s="11" customFormat="1" ht="12.75">
      <c r="Q217" s="21"/>
    </row>
    <row r="218" s="11" customFormat="1" ht="12.75">
      <c r="Q218" s="21"/>
    </row>
    <row r="219" s="11" customFormat="1" ht="12.75">
      <c r="Q219" s="21"/>
    </row>
    <row r="220" s="11" customFormat="1" ht="12.75">
      <c r="Q220" s="21"/>
    </row>
    <row r="221" s="11" customFormat="1" ht="12.75">
      <c r="Q221" s="21"/>
    </row>
    <row r="222" s="11" customFormat="1" ht="12.75">
      <c r="Q222" s="21"/>
    </row>
    <row r="223" s="11" customFormat="1" ht="12.75">
      <c r="Q223" s="21"/>
    </row>
    <row r="224" s="11" customFormat="1" ht="12.75">
      <c r="Q224" s="21"/>
    </row>
    <row r="225" s="11" customFormat="1" ht="12.75">
      <c r="Q225" s="21"/>
    </row>
    <row r="226" s="11" customFormat="1" ht="12.75">
      <c r="Q226" s="21"/>
    </row>
    <row r="227" s="11" customFormat="1" ht="12.75">
      <c r="Q227" s="21"/>
    </row>
    <row r="228" s="11" customFormat="1" ht="12.75">
      <c r="Q228" s="21"/>
    </row>
    <row r="229" s="11" customFormat="1" ht="12.75">
      <c r="Q229" s="21"/>
    </row>
    <row r="230" s="11" customFormat="1" ht="12.75">
      <c r="Q230" s="21"/>
    </row>
    <row r="231" s="11" customFormat="1" ht="12.75">
      <c r="Q231" s="21"/>
    </row>
    <row r="232" s="11" customFormat="1" ht="12.75">
      <c r="Q232" s="21"/>
    </row>
    <row r="233" s="11" customFormat="1" ht="12.75">
      <c r="Q233" s="21"/>
    </row>
    <row r="234" s="11" customFormat="1" ht="12.75">
      <c r="Q234" s="21"/>
    </row>
    <row r="235" s="11" customFormat="1" ht="12.75">
      <c r="Q235" s="21"/>
    </row>
    <row r="236" s="11" customFormat="1" ht="12.75">
      <c r="Q236" s="21"/>
    </row>
    <row r="237" s="11" customFormat="1" ht="12.75">
      <c r="Q237" s="21"/>
    </row>
    <row r="238" s="11" customFormat="1" ht="12.75">
      <c r="Q238" s="21"/>
    </row>
    <row r="239" s="11" customFormat="1" ht="12.75">
      <c r="Q239" s="21"/>
    </row>
    <row r="240" s="11" customFormat="1" ht="12.75">
      <c r="Q240" s="21"/>
    </row>
    <row r="241" s="11" customFormat="1" ht="12.75">
      <c r="Q241" s="21"/>
    </row>
    <row r="242" s="11" customFormat="1" ht="12.75">
      <c r="Q242" s="21"/>
    </row>
    <row r="243" s="11" customFormat="1" ht="12.75">
      <c r="Q243" s="21"/>
    </row>
    <row r="244" s="11" customFormat="1" ht="12.75">
      <c r="Q244" s="21"/>
    </row>
    <row r="245" s="11" customFormat="1" ht="12.75">
      <c r="Q245" s="21"/>
    </row>
    <row r="246" s="11" customFormat="1" ht="12.75">
      <c r="Q246" s="21"/>
    </row>
    <row r="247" s="11" customFormat="1" ht="12.75">
      <c r="Q247" s="21"/>
    </row>
    <row r="248" s="11" customFormat="1" ht="12.75">
      <c r="Q248" s="21"/>
    </row>
    <row r="249" s="11" customFormat="1" ht="12.75">
      <c r="Q249" s="21"/>
    </row>
    <row r="250" s="11" customFormat="1" ht="12.75">
      <c r="Q250" s="21"/>
    </row>
    <row r="251" s="11" customFormat="1" ht="12.75">
      <c r="Q251" s="21"/>
    </row>
    <row r="252" s="11" customFormat="1" ht="12.75">
      <c r="Q252" s="21"/>
    </row>
    <row r="253" s="11" customFormat="1" ht="12.75">
      <c r="Q253" s="21"/>
    </row>
    <row r="254" s="11" customFormat="1" ht="12.75">
      <c r="Q254" s="21"/>
    </row>
    <row r="255" s="11" customFormat="1" ht="12.75">
      <c r="Q255" s="21"/>
    </row>
    <row r="256" s="11" customFormat="1" ht="12.75">
      <c r="Q256" s="21"/>
    </row>
    <row r="257" s="11" customFormat="1" ht="12.75">
      <c r="Q257" s="21"/>
    </row>
    <row r="258" s="11" customFormat="1" ht="12.75">
      <c r="Q258" s="21"/>
    </row>
    <row r="259" s="11" customFormat="1" ht="12.75">
      <c r="Q259" s="21"/>
    </row>
    <row r="260" s="11" customFormat="1" ht="12.75">
      <c r="Q260" s="21"/>
    </row>
    <row r="261" s="11" customFormat="1" ht="12.75">
      <c r="Q261" s="21"/>
    </row>
    <row r="262" s="11" customFormat="1" ht="12.75">
      <c r="Q262" s="21"/>
    </row>
    <row r="263" s="11" customFormat="1" ht="12.75">
      <c r="Q263" s="21"/>
    </row>
    <row r="264" s="11" customFormat="1" ht="12.75">
      <c r="Q264" s="21"/>
    </row>
    <row r="265" s="11" customFormat="1" ht="12.75">
      <c r="Q265" s="21"/>
    </row>
    <row r="266" s="11" customFormat="1" ht="12.75">
      <c r="Q266" s="21"/>
    </row>
    <row r="267" s="11" customFormat="1" ht="12.75">
      <c r="Q267" s="21"/>
    </row>
    <row r="268" s="11" customFormat="1" ht="12.75">
      <c r="Q268" s="21"/>
    </row>
    <row r="269" s="11" customFormat="1" ht="12.75">
      <c r="Q269" s="21"/>
    </row>
    <row r="270" s="11" customFormat="1" ht="12.75">
      <c r="Q270" s="21"/>
    </row>
    <row r="271" s="11" customFormat="1" ht="12.75">
      <c r="Q271" s="21"/>
    </row>
    <row r="272" s="11" customFormat="1" ht="12.75">
      <c r="Q272" s="21"/>
    </row>
    <row r="273" s="11" customFormat="1" ht="12.75">
      <c r="Q273" s="21"/>
    </row>
    <row r="274" s="11" customFormat="1" ht="12.75">
      <c r="Q274" s="21"/>
    </row>
    <row r="275" s="11" customFormat="1" ht="12.75">
      <c r="Q275" s="21"/>
    </row>
    <row r="276" s="11" customFormat="1" ht="12.75">
      <c r="Q276" s="21"/>
    </row>
    <row r="277" s="11" customFormat="1" ht="12.75">
      <c r="Q277" s="21"/>
    </row>
    <row r="278" s="11" customFormat="1" ht="12.75">
      <c r="Q278" s="21"/>
    </row>
    <row r="279" s="11" customFormat="1" ht="12.75">
      <c r="Q279" s="21"/>
    </row>
    <row r="280" s="11" customFormat="1" ht="12.75">
      <c r="Q280" s="21"/>
    </row>
    <row r="281" s="11" customFormat="1" ht="12.75">
      <c r="Q281" s="21"/>
    </row>
    <row r="282" s="11" customFormat="1" ht="12.75">
      <c r="Q282" s="21"/>
    </row>
    <row r="283" s="11" customFormat="1" ht="12.75">
      <c r="Q283" s="21"/>
    </row>
    <row r="284" s="11" customFormat="1" ht="12.75">
      <c r="Q284" s="21"/>
    </row>
    <row r="285" s="11" customFormat="1" ht="12.75">
      <c r="Q285" s="21"/>
    </row>
    <row r="286" s="11" customFormat="1" ht="12.75">
      <c r="Q286" s="21"/>
    </row>
    <row r="287" s="11" customFormat="1" ht="12.75">
      <c r="Q287" s="21"/>
    </row>
    <row r="288" s="11" customFormat="1" ht="12.75">
      <c r="Q288" s="21"/>
    </row>
    <row r="289" s="11" customFormat="1" ht="12.75">
      <c r="Q289" s="21"/>
    </row>
    <row r="290" s="11" customFormat="1" ht="12.75">
      <c r="Q290" s="21"/>
    </row>
    <row r="291" s="11" customFormat="1" ht="12.75">
      <c r="Q291" s="21"/>
    </row>
    <row r="292" s="11" customFormat="1" ht="12.75">
      <c r="Q292" s="21"/>
    </row>
    <row r="293" s="11" customFormat="1" ht="12.75">
      <c r="Q293" s="21"/>
    </row>
    <row r="294" s="11" customFormat="1" ht="12.75">
      <c r="Q294" s="21"/>
    </row>
    <row r="295" s="11" customFormat="1" ht="12.75">
      <c r="Q295" s="21"/>
    </row>
    <row r="296" s="11" customFormat="1" ht="12.75">
      <c r="Q296" s="21"/>
    </row>
    <row r="297" s="11" customFormat="1" ht="12.75">
      <c r="Q297" s="21"/>
    </row>
    <row r="298" s="11" customFormat="1" ht="12.75">
      <c r="Q298" s="21"/>
    </row>
    <row r="299" s="11" customFormat="1" ht="12.75">
      <c r="Q299" s="21"/>
    </row>
    <row r="300" s="11" customFormat="1" ht="12.75">
      <c r="Q300" s="21"/>
    </row>
    <row r="301" s="11" customFormat="1" ht="12.75">
      <c r="Q301" s="21"/>
    </row>
    <row r="302" s="11" customFormat="1" ht="12.75">
      <c r="Q302" s="21"/>
    </row>
    <row r="303" s="11" customFormat="1" ht="12.75">
      <c r="Q303" s="21"/>
    </row>
    <row r="304" s="11" customFormat="1" ht="12.75">
      <c r="Q304" s="21"/>
    </row>
    <row r="305" s="11" customFormat="1" ht="12.75">
      <c r="Q305" s="21"/>
    </row>
    <row r="306" s="11" customFormat="1" ht="12.75">
      <c r="Q306" s="21"/>
    </row>
    <row r="307" s="11" customFormat="1" ht="12.75">
      <c r="Q307" s="21"/>
    </row>
    <row r="308" s="11" customFormat="1" ht="12.75">
      <c r="Q308" s="21"/>
    </row>
    <row r="309" s="11" customFormat="1" ht="12.75">
      <c r="Q309" s="21"/>
    </row>
    <row r="310" s="11" customFormat="1" ht="12.75">
      <c r="Q310" s="21"/>
    </row>
    <row r="311" s="11" customFormat="1" ht="12.75">
      <c r="Q311" s="21"/>
    </row>
    <row r="312" s="11" customFormat="1" ht="12.75">
      <c r="Q312" s="21"/>
    </row>
    <row r="313" s="11" customFormat="1" ht="12.75">
      <c r="Q313" s="21"/>
    </row>
    <row r="314" s="11" customFormat="1" ht="12.75">
      <c r="Q314" s="21"/>
    </row>
    <row r="315" s="11" customFormat="1" ht="12.75">
      <c r="Q315" s="21"/>
    </row>
    <row r="316" s="11" customFormat="1" ht="12.75">
      <c r="Q316" s="21"/>
    </row>
    <row r="317" s="11" customFormat="1" ht="12.75">
      <c r="Q317" s="21"/>
    </row>
    <row r="318" s="11" customFormat="1" ht="12.75">
      <c r="Q318" s="21"/>
    </row>
    <row r="319" s="11" customFormat="1" ht="12.75">
      <c r="Q319" s="21"/>
    </row>
    <row r="320" s="11" customFormat="1" ht="12.75">
      <c r="Q320" s="21"/>
    </row>
    <row r="321" s="11" customFormat="1" ht="12.75">
      <c r="Q321" s="21"/>
    </row>
    <row r="322" s="11" customFormat="1" ht="12.75">
      <c r="Q322" s="21"/>
    </row>
    <row r="323" s="11" customFormat="1" ht="12.75">
      <c r="Q323" s="21"/>
    </row>
    <row r="324" s="11" customFormat="1" ht="12.75">
      <c r="Q324" s="21"/>
    </row>
    <row r="325" s="11" customFormat="1" ht="12.75">
      <c r="Q325" s="21"/>
    </row>
    <row r="326" s="11" customFormat="1" ht="12.75">
      <c r="Q326" s="21"/>
    </row>
    <row r="327" s="11" customFormat="1" ht="12.75">
      <c r="Q327" s="21"/>
    </row>
    <row r="328" s="11" customFormat="1" ht="12.75">
      <c r="Q328" s="21"/>
    </row>
    <row r="329" s="11" customFormat="1" ht="12.75">
      <c r="Q329" s="21"/>
    </row>
    <row r="330" s="11" customFormat="1" ht="12.75">
      <c r="Q330" s="21"/>
    </row>
    <row r="331" s="11" customFormat="1" ht="12.75">
      <c r="Q331" s="21"/>
    </row>
    <row r="332" s="11" customFormat="1" ht="12.75">
      <c r="Q332" s="21"/>
    </row>
    <row r="333" s="11" customFormat="1" ht="12.75">
      <c r="Q333" s="21"/>
    </row>
    <row r="334" s="11" customFormat="1" ht="12.75">
      <c r="Q334" s="21"/>
    </row>
    <row r="335" s="11" customFormat="1" ht="12.75">
      <c r="Q335" s="21"/>
    </row>
    <row r="336" s="11" customFormat="1" ht="12.75">
      <c r="Q336" s="21"/>
    </row>
    <row r="337" s="11" customFormat="1" ht="12.75">
      <c r="Q337" s="21"/>
    </row>
    <row r="338" s="11" customFormat="1" ht="12.75">
      <c r="Q338" s="21"/>
    </row>
    <row r="339" s="11" customFormat="1" ht="12.75">
      <c r="Q339" s="21"/>
    </row>
    <row r="340" s="11" customFormat="1" ht="12.75">
      <c r="Q340" s="21"/>
    </row>
    <row r="341" s="11" customFormat="1" ht="12.75">
      <c r="Q341" s="21"/>
    </row>
    <row r="342" s="11" customFormat="1" ht="12.75">
      <c r="Q342" s="21"/>
    </row>
    <row r="343" s="11" customFormat="1" ht="12.75">
      <c r="Q343" s="21"/>
    </row>
    <row r="344" s="11" customFormat="1" ht="12.75">
      <c r="Q344" s="21"/>
    </row>
    <row r="345" s="11" customFormat="1" ht="12.75">
      <c r="Q345" s="21"/>
    </row>
    <row r="346" s="11" customFormat="1" ht="12.75">
      <c r="Q346" s="21"/>
    </row>
    <row r="347" s="11" customFormat="1" ht="12.75">
      <c r="Q347" s="21"/>
    </row>
    <row r="348" s="11" customFormat="1" ht="12.75">
      <c r="Q348" s="21"/>
    </row>
    <row r="349" s="11" customFormat="1" ht="12.75">
      <c r="Q349" s="21"/>
    </row>
    <row r="350" s="11" customFormat="1" ht="12.75">
      <c r="Q350" s="21"/>
    </row>
    <row r="351" s="11" customFormat="1" ht="12.75">
      <c r="Q351" s="21"/>
    </row>
    <row r="352" s="11" customFormat="1" ht="12.75">
      <c r="Q352" s="21"/>
    </row>
    <row r="353" s="11" customFormat="1" ht="12.75">
      <c r="Q353" s="21"/>
    </row>
    <row r="354" s="11" customFormat="1" ht="12.75">
      <c r="Q354" s="21"/>
    </row>
    <row r="355" s="11" customFormat="1" ht="12.75">
      <c r="Q355" s="21"/>
    </row>
    <row r="356" s="11" customFormat="1" ht="12.75">
      <c r="Q356" s="21"/>
    </row>
    <row r="357" s="11" customFormat="1" ht="12.75">
      <c r="Q357" s="21"/>
    </row>
    <row r="358" s="11" customFormat="1" ht="12.75">
      <c r="Q358" s="21"/>
    </row>
    <row r="359" s="11" customFormat="1" ht="12.75">
      <c r="Q359" s="21"/>
    </row>
    <row r="360" s="11" customFormat="1" ht="12.75">
      <c r="Q360" s="21"/>
    </row>
    <row r="361" s="11" customFormat="1" ht="12.75">
      <c r="Q361" s="21"/>
    </row>
    <row r="362" s="11" customFormat="1" ht="12.75">
      <c r="Q362" s="21"/>
    </row>
    <row r="363" s="11" customFormat="1" ht="12.75">
      <c r="Q363" s="21"/>
    </row>
    <row r="364" s="11" customFormat="1" ht="12.75">
      <c r="Q364" s="21"/>
    </row>
    <row r="365" s="11" customFormat="1" ht="12.75">
      <c r="Q365" s="21"/>
    </row>
    <row r="366" s="11" customFormat="1" ht="12.75">
      <c r="Q366" s="21"/>
    </row>
    <row r="367" s="11" customFormat="1" ht="12.75">
      <c r="Q367" s="21"/>
    </row>
    <row r="368" s="11" customFormat="1" ht="12.75">
      <c r="Q368" s="21"/>
    </row>
    <row r="369" s="11" customFormat="1" ht="12.75">
      <c r="Q369" s="21"/>
    </row>
    <row r="370" s="11" customFormat="1" ht="12.75">
      <c r="Q370" s="21"/>
    </row>
    <row r="371" s="11" customFormat="1" ht="12.75">
      <c r="Q371" s="21"/>
    </row>
    <row r="372" s="11" customFormat="1" ht="12.75">
      <c r="Q372" s="21"/>
    </row>
    <row r="373" s="11" customFormat="1" ht="12.75">
      <c r="Q373" s="21"/>
    </row>
    <row r="374" s="11" customFormat="1" ht="12.75">
      <c r="Q374" s="21"/>
    </row>
    <row r="375" s="11" customFormat="1" ht="12.75">
      <c r="Q375" s="21"/>
    </row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pans="1:37" s="9" customFormat="1" ht="12.75">
      <c r="A561" s="11"/>
      <c r="Q561" s="11"/>
      <c r="AI561" s="11"/>
      <c r="AJ561" s="11"/>
      <c r="AK561" s="11"/>
    </row>
    <row r="562" spans="1:37" s="9" customFormat="1" ht="12.75">
      <c r="A562" s="11"/>
      <c r="Q562" s="11"/>
      <c r="AI562" s="11"/>
      <c r="AJ562" s="11"/>
      <c r="AK562" s="11"/>
    </row>
    <row r="563" spans="1:37" s="9" customFormat="1" ht="12.75">
      <c r="A563" s="11"/>
      <c r="Q563" s="11"/>
      <c r="AI563" s="11"/>
      <c r="AJ563" s="11"/>
      <c r="AK563" s="11"/>
    </row>
    <row r="564" spans="1:37" s="9" customFormat="1" ht="12.75">
      <c r="A564" s="11"/>
      <c r="Q564" s="11"/>
      <c r="AI564" s="11"/>
      <c r="AJ564" s="11"/>
      <c r="AK564" s="11"/>
    </row>
    <row r="565" spans="1:37" s="9" customFormat="1" ht="12.75">
      <c r="A565" s="11"/>
      <c r="Q565" s="11"/>
      <c r="AI565" s="11"/>
      <c r="AJ565" s="11"/>
      <c r="AK565" s="11"/>
    </row>
    <row r="566" spans="1:37" s="9" customFormat="1" ht="12.75">
      <c r="A566" s="11"/>
      <c r="Q566" s="11"/>
      <c r="AI566" s="11"/>
      <c r="AJ566" s="11"/>
      <c r="AK566" s="11"/>
    </row>
    <row r="567" spans="1:37" s="9" customFormat="1" ht="12.75">
      <c r="A567" s="11"/>
      <c r="Q567" s="11"/>
      <c r="AI567" s="11"/>
      <c r="AJ567" s="11"/>
      <c r="AK567" s="11"/>
    </row>
    <row r="568" spans="1:37" s="9" customFormat="1" ht="12.75">
      <c r="A568" s="11"/>
      <c r="Q568" s="11"/>
      <c r="AI568" s="11"/>
      <c r="AJ568" s="11"/>
      <c r="AK568" s="11"/>
    </row>
    <row r="569" spans="1:37" s="9" customFormat="1" ht="12.75">
      <c r="A569" s="11"/>
      <c r="Q569" s="11"/>
      <c r="AI569" s="11"/>
      <c r="AJ569" s="11"/>
      <c r="AK569" s="11"/>
    </row>
    <row r="570" spans="1:37" s="9" customFormat="1" ht="12.75">
      <c r="A570" s="11"/>
      <c r="Q570" s="11"/>
      <c r="AI570" s="11"/>
      <c r="AJ570" s="11"/>
      <c r="AK570" s="11"/>
    </row>
    <row r="571" spans="1:37" s="9" customFormat="1" ht="12.75">
      <c r="A571" s="11"/>
      <c r="Q571" s="11"/>
      <c r="AI571" s="11"/>
      <c r="AJ571" s="11"/>
      <c r="AK571" s="11"/>
    </row>
    <row r="572" spans="1:37" s="9" customFormat="1" ht="12.75">
      <c r="A572" s="11"/>
      <c r="Q572" s="11"/>
      <c r="AI572" s="11"/>
      <c r="AJ572" s="11"/>
      <c r="AK572" s="11"/>
    </row>
    <row r="573" spans="1:37" s="9" customFormat="1" ht="12.75">
      <c r="A573" s="11"/>
      <c r="Q573" s="11"/>
      <c r="AI573" s="11"/>
      <c r="AJ573" s="11"/>
      <c r="AK573" s="11"/>
    </row>
    <row r="574" spans="1:37" s="9" customFormat="1" ht="12.75">
      <c r="A574" s="11"/>
      <c r="Q574" s="11"/>
      <c r="AI574" s="11"/>
      <c r="AJ574" s="11"/>
      <c r="AK574" s="11"/>
    </row>
    <row r="575" spans="1:37" s="9" customFormat="1" ht="12.75">
      <c r="A575" s="11"/>
      <c r="Q575" s="11"/>
      <c r="AI575" s="11"/>
      <c r="AJ575" s="11"/>
      <c r="AK575" s="11"/>
    </row>
    <row r="576" spans="1:37" s="9" customFormat="1" ht="12.75">
      <c r="A576" s="11"/>
      <c r="Q576" s="11"/>
      <c r="AI576" s="11"/>
      <c r="AJ576" s="11"/>
      <c r="AK576" s="11"/>
    </row>
    <row r="577" spans="1:37" s="9" customFormat="1" ht="12.75">
      <c r="A577" s="11"/>
      <c r="Q577" s="11"/>
      <c r="AI577" s="11"/>
      <c r="AJ577" s="11"/>
      <c r="AK577" s="11"/>
    </row>
    <row r="578" spans="1:37" s="9" customFormat="1" ht="12.75">
      <c r="A578" s="11"/>
      <c r="Q578" s="11"/>
      <c r="AI578" s="11"/>
      <c r="AJ578" s="11"/>
      <c r="AK578" s="11"/>
    </row>
    <row r="579" spans="1:37" s="9" customFormat="1" ht="12.75">
      <c r="A579" s="11"/>
      <c r="Q579" s="11"/>
      <c r="AI579" s="11"/>
      <c r="AJ579" s="11"/>
      <c r="AK579" s="11"/>
    </row>
    <row r="580" spans="1:37" s="9" customFormat="1" ht="12.75">
      <c r="A580" s="11"/>
      <c r="Q580" s="11"/>
      <c r="AI580" s="11"/>
      <c r="AJ580" s="11"/>
      <c r="AK580" s="11"/>
    </row>
    <row r="581" spans="1:37" s="9" customFormat="1" ht="12.75">
      <c r="A581" s="11"/>
      <c r="Q581" s="11"/>
      <c r="AI581" s="11"/>
      <c r="AJ581" s="11"/>
      <c r="AK581" s="11"/>
    </row>
    <row r="582" spans="1:37" s="9" customFormat="1" ht="12.75">
      <c r="A582" s="11"/>
      <c r="Q582" s="11"/>
      <c r="AI582" s="11"/>
      <c r="AJ582" s="11"/>
      <c r="AK582" s="11"/>
    </row>
    <row r="583" spans="1:37" s="9" customFormat="1" ht="12.75">
      <c r="A583" s="11"/>
      <c r="Q583" s="11"/>
      <c r="AI583" s="11"/>
      <c r="AJ583" s="11"/>
      <c r="AK583" s="11"/>
    </row>
    <row r="584" spans="1:37" s="9" customFormat="1" ht="12.75">
      <c r="A584" s="11"/>
      <c r="Q584" s="11"/>
      <c r="AI584" s="11"/>
      <c r="AJ584" s="11"/>
      <c r="AK584" s="11"/>
    </row>
    <row r="585" spans="1:37" s="9" customFormat="1" ht="12.75">
      <c r="A585" s="11"/>
      <c r="Q585" s="11"/>
      <c r="AI585" s="11"/>
      <c r="AJ585" s="11"/>
      <c r="AK585" s="11"/>
    </row>
    <row r="586" spans="1:37" s="9" customFormat="1" ht="12.75">
      <c r="A586" s="11"/>
      <c r="Q586" s="11"/>
      <c r="AI586" s="11"/>
      <c r="AJ586" s="11"/>
      <c r="AK586" s="11"/>
    </row>
    <row r="587" spans="1:37" s="9" customFormat="1" ht="12.75">
      <c r="A587" s="11"/>
      <c r="Q587" s="11"/>
      <c r="AI587" s="11"/>
      <c r="AJ587" s="11"/>
      <c r="AK587" s="11"/>
    </row>
    <row r="588" spans="1:37" s="9" customFormat="1" ht="12.75">
      <c r="A588" s="11"/>
      <c r="Q588" s="11"/>
      <c r="AI588" s="11"/>
      <c r="AJ588" s="11"/>
      <c r="AK588" s="11"/>
    </row>
    <row r="589" spans="1:37" s="9" customFormat="1" ht="12.75">
      <c r="A589" s="11"/>
      <c r="Q589" s="11"/>
      <c r="AI589" s="11"/>
      <c r="AJ589" s="11"/>
      <c r="AK589" s="11"/>
    </row>
    <row r="590" spans="1:37" s="9" customFormat="1" ht="12.75">
      <c r="A590" s="11"/>
      <c r="Q590" s="11"/>
      <c r="AI590" s="11"/>
      <c r="AJ590" s="11"/>
      <c r="AK590" s="11"/>
    </row>
    <row r="591" spans="1:37" s="9" customFormat="1" ht="12.75">
      <c r="A591" s="11"/>
      <c r="Q591" s="11"/>
      <c r="AI591" s="11"/>
      <c r="AJ591" s="11"/>
      <c r="AK591" s="11"/>
    </row>
    <row r="592" spans="1:37" s="9" customFormat="1" ht="12.75">
      <c r="A592" s="11"/>
      <c r="Q592" s="11"/>
      <c r="AI592" s="11"/>
      <c r="AJ592" s="11"/>
      <c r="AK592" s="11"/>
    </row>
    <row r="593" spans="1:37" s="9" customFormat="1" ht="12.75">
      <c r="A593" s="11"/>
      <c r="Q593" s="11"/>
      <c r="AI593" s="11"/>
      <c r="AJ593" s="11"/>
      <c r="AK593" s="11"/>
    </row>
    <row r="594" spans="1:37" s="9" customFormat="1" ht="12.75">
      <c r="A594" s="11"/>
      <c r="Q594" s="11"/>
      <c r="AI594" s="11"/>
      <c r="AJ594" s="11"/>
      <c r="AK594" s="11"/>
    </row>
    <row r="595" spans="1:37" s="9" customFormat="1" ht="12.75">
      <c r="A595" s="11"/>
      <c r="Q595" s="11"/>
      <c r="AI595" s="11"/>
      <c r="AJ595" s="11"/>
      <c r="AK595" s="11"/>
    </row>
    <row r="596" spans="1:37" s="9" customFormat="1" ht="12.75">
      <c r="A596" s="11"/>
      <c r="Q596" s="11"/>
      <c r="AI596" s="11"/>
      <c r="AJ596" s="11"/>
      <c r="AK596" s="11"/>
    </row>
    <row r="597" spans="1:37" s="9" customFormat="1" ht="12.75">
      <c r="A597" s="11"/>
      <c r="Q597" s="11"/>
      <c r="AI597" s="11"/>
      <c r="AJ597" s="11"/>
      <c r="AK597" s="11"/>
    </row>
    <row r="598" spans="1:37" s="9" customFormat="1" ht="12.75">
      <c r="A598" s="11"/>
      <c r="Q598" s="11"/>
      <c r="AI598" s="11"/>
      <c r="AJ598" s="11"/>
      <c r="AK598" s="11"/>
    </row>
    <row r="599" spans="1:37" s="9" customFormat="1" ht="12.75">
      <c r="A599" s="11"/>
      <c r="Q599" s="11"/>
      <c r="AI599" s="11"/>
      <c r="AJ599" s="11"/>
      <c r="AK599" s="11"/>
    </row>
    <row r="600" spans="1:37" s="9" customFormat="1" ht="12.75">
      <c r="A600" s="11"/>
      <c r="Q600" s="11"/>
      <c r="AI600" s="11"/>
      <c r="AJ600" s="11"/>
      <c r="AK600" s="11"/>
    </row>
    <row r="601" spans="1:37" s="9" customFormat="1" ht="12.75">
      <c r="A601" s="11"/>
      <c r="Q601" s="11"/>
      <c r="AI601" s="11"/>
      <c r="AJ601" s="11"/>
      <c r="AK601" s="11"/>
    </row>
    <row r="602" spans="1:37" s="9" customFormat="1" ht="12.75">
      <c r="A602" s="11"/>
      <c r="Q602" s="11"/>
      <c r="AI602" s="11"/>
      <c r="AJ602" s="11"/>
      <c r="AK602" s="11"/>
    </row>
    <row r="603" spans="1:37" s="9" customFormat="1" ht="12.75">
      <c r="A603" s="11"/>
      <c r="Q603" s="11"/>
      <c r="AI603" s="11"/>
      <c r="AJ603" s="11"/>
      <c r="AK603" s="11"/>
    </row>
    <row r="604" spans="1:37" s="9" customFormat="1" ht="12.75">
      <c r="A604" s="11"/>
      <c r="Q604" s="11"/>
      <c r="AI604" s="11"/>
      <c r="AJ604" s="11"/>
      <c r="AK604" s="11"/>
    </row>
    <row r="605" spans="1:37" s="9" customFormat="1" ht="12.75">
      <c r="A605" s="11"/>
      <c r="Q605" s="11"/>
      <c r="AI605" s="11"/>
      <c r="AJ605" s="11"/>
      <c r="AK605" s="11"/>
    </row>
    <row r="606" spans="1:37" s="9" customFormat="1" ht="12.75">
      <c r="A606" s="11"/>
      <c r="Q606" s="11"/>
      <c r="AI606" s="11"/>
      <c r="AJ606" s="11"/>
      <c r="AK606" s="11"/>
    </row>
    <row r="607" spans="1:37" s="9" customFormat="1" ht="12.75">
      <c r="A607" s="11"/>
      <c r="Q607" s="11"/>
      <c r="AI607" s="11"/>
      <c r="AJ607" s="11"/>
      <c r="AK607" s="11"/>
    </row>
    <row r="608" spans="1:37" s="9" customFormat="1" ht="12.75">
      <c r="A608" s="11"/>
      <c r="Q608" s="11"/>
      <c r="AI608" s="11"/>
      <c r="AJ608" s="11"/>
      <c r="AK608" s="11"/>
    </row>
    <row r="609" spans="1:37" s="9" customFormat="1" ht="12.75">
      <c r="A609" s="11"/>
      <c r="Q609" s="11"/>
      <c r="AI609" s="11"/>
      <c r="AJ609" s="11"/>
      <c r="AK609" s="11"/>
    </row>
    <row r="610" spans="1:37" s="9" customFormat="1" ht="12.75">
      <c r="A610" s="11"/>
      <c r="Q610" s="11"/>
      <c r="AI610" s="11"/>
      <c r="AJ610" s="11"/>
      <c r="AK610" s="11"/>
    </row>
    <row r="611" spans="1:37" s="9" customFormat="1" ht="12.75">
      <c r="A611" s="11"/>
      <c r="Q611" s="11"/>
      <c r="AI611" s="11"/>
      <c r="AJ611" s="11"/>
      <c r="AK611" s="11"/>
    </row>
    <row r="612" spans="1:37" s="9" customFormat="1" ht="12.75">
      <c r="A612" s="11"/>
      <c r="Q612" s="11"/>
      <c r="AI612" s="11"/>
      <c r="AJ612" s="11"/>
      <c r="AK612" s="11"/>
    </row>
    <row r="613" spans="1:37" s="9" customFormat="1" ht="12.75">
      <c r="A613" s="11"/>
      <c r="Q613" s="11"/>
      <c r="AI613" s="11"/>
      <c r="AJ613" s="11"/>
      <c r="AK613" s="11"/>
    </row>
    <row r="614" spans="1:37" s="9" customFormat="1" ht="12.75">
      <c r="A614" s="11"/>
      <c r="Q614" s="11"/>
      <c r="AI614" s="11"/>
      <c r="AJ614" s="11"/>
      <c r="AK614" s="11"/>
    </row>
    <row r="615" spans="1:37" s="9" customFormat="1" ht="12.75">
      <c r="A615" s="11"/>
      <c r="Q615" s="11"/>
      <c r="AI615" s="11"/>
      <c r="AJ615" s="11"/>
      <c r="AK615" s="11"/>
    </row>
    <row r="616" spans="1:37" s="9" customFormat="1" ht="12.75">
      <c r="A616" s="11"/>
      <c r="Q616" s="11"/>
      <c r="AI616" s="11"/>
      <c r="AJ616" s="11"/>
      <c r="AK616" s="11"/>
    </row>
    <row r="617" spans="1:37" s="9" customFormat="1" ht="12.75">
      <c r="A617" s="11"/>
      <c r="Q617" s="11"/>
      <c r="AI617" s="11"/>
      <c r="AJ617" s="11"/>
      <c r="AK617" s="11"/>
    </row>
    <row r="618" spans="1:37" s="9" customFormat="1" ht="12.75">
      <c r="A618" s="11"/>
      <c r="Q618" s="11"/>
      <c r="AI618" s="11"/>
      <c r="AJ618" s="11"/>
      <c r="AK618" s="11"/>
    </row>
    <row r="619" spans="1:37" s="9" customFormat="1" ht="12.75">
      <c r="A619" s="11"/>
      <c r="Q619" s="11"/>
      <c r="AI619" s="11"/>
      <c r="AJ619" s="11"/>
      <c r="AK619" s="11"/>
    </row>
    <row r="620" spans="1:37" s="9" customFormat="1" ht="12.75">
      <c r="A620" s="11"/>
      <c r="Q620" s="11"/>
      <c r="AI620" s="11"/>
      <c r="AJ620" s="11"/>
      <c r="AK620" s="11"/>
    </row>
    <row r="621" spans="1:37" s="9" customFormat="1" ht="12.75">
      <c r="A621" s="11"/>
      <c r="Q621" s="11"/>
      <c r="AI621" s="11"/>
      <c r="AJ621" s="11"/>
      <c r="AK621" s="11"/>
    </row>
    <row r="622" spans="1:37" s="9" customFormat="1" ht="12.75">
      <c r="A622" s="11"/>
      <c r="Q622" s="11"/>
      <c r="AI622" s="11"/>
      <c r="AJ622" s="11"/>
      <c r="AK622" s="11"/>
    </row>
    <row r="623" spans="1:37" s="9" customFormat="1" ht="12.75">
      <c r="A623" s="11"/>
      <c r="Q623" s="11"/>
      <c r="AI623" s="11"/>
      <c r="AJ623" s="11"/>
      <c r="AK623" s="11"/>
    </row>
    <row r="624" spans="1:37" s="9" customFormat="1" ht="12.75">
      <c r="A624" s="11"/>
      <c r="Q624" s="11"/>
      <c r="AI624" s="11"/>
      <c r="AJ624" s="11"/>
      <c r="AK624" s="11"/>
    </row>
    <row r="625" spans="1:37" s="9" customFormat="1" ht="12.75">
      <c r="A625" s="11"/>
      <c r="Q625" s="11"/>
      <c r="AI625" s="11"/>
      <c r="AJ625" s="11"/>
      <c r="AK625" s="11"/>
    </row>
    <row r="626" spans="1:37" s="9" customFormat="1" ht="12.75">
      <c r="A626" s="11"/>
      <c r="Q626" s="11"/>
      <c r="AI626" s="11"/>
      <c r="AJ626" s="11"/>
      <c r="AK626" s="11"/>
    </row>
    <row r="627" spans="1:37" s="9" customFormat="1" ht="12.75">
      <c r="A627" s="11"/>
      <c r="Q627" s="11"/>
      <c r="AI627" s="11"/>
      <c r="AJ627" s="11"/>
      <c r="AK627" s="11"/>
    </row>
    <row r="628" spans="1:37" s="9" customFormat="1" ht="12.75">
      <c r="A628" s="11"/>
      <c r="Q628" s="11"/>
      <c r="AI628" s="11"/>
      <c r="AJ628" s="11"/>
      <c r="AK628" s="11"/>
    </row>
    <row r="629" spans="1:37" s="9" customFormat="1" ht="12.75">
      <c r="A629" s="11"/>
      <c r="Q629" s="11"/>
      <c r="AI629" s="11"/>
      <c r="AJ629" s="11"/>
      <c r="AK629" s="11"/>
    </row>
    <row r="630" spans="1:37" s="9" customFormat="1" ht="12.75">
      <c r="A630" s="11"/>
      <c r="Q630" s="11"/>
      <c r="AI630" s="11"/>
      <c r="AJ630" s="11"/>
      <c r="AK630" s="11"/>
    </row>
    <row r="631" spans="1:37" s="9" customFormat="1" ht="12.75">
      <c r="A631" s="11"/>
      <c r="Q631" s="11"/>
      <c r="AI631" s="11"/>
      <c r="AJ631" s="11"/>
      <c r="AK631" s="11"/>
    </row>
    <row r="632" spans="1:37" s="9" customFormat="1" ht="12.75">
      <c r="A632" s="11"/>
      <c r="Q632" s="11"/>
      <c r="AI632" s="11"/>
      <c r="AJ632" s="11"/>
      <c r="AK632" s="11"/>
    </row>
    <row r="633" spans="1:37" s="9" customFormat="1" ht="12.75">
      <c r="A633" s="11"/>
      <c r="Q633" s="11"/>
      <c r="AI633" s="11"/>
      <c r="AJ633" s="11"/>
      <c r="AK633" s="11"/>
    </row>
    <row r="634" spans="1:37" s="9" customFormat="1" ht="12.75">
      <c r="A634" s="11"/>
      <c r="Q634" s="11"/>
      <c r="AI634" s="11"/>
      <c r="AJ634" s="11"/>
      <c r="AK634" s="11"/>
    </row>
    <row r="635" spans="1:37" s="9" customFormat="1" ht="12.75">
      <c r="A635" s="11"/>
      <c r="Q635" s="11"/>
      <c r="AI635" s="11"/>
      <c r="AJ635" s="11"/>
      <c r="AK635" s="11"/>
    </row>
    <row r="636" spans="1:37" s="9" customFormat="1" ht="12.75">
      <c r="A636" s="11"/>
      <c r="Q636" s="11"/>
      <c r="AI636" s="11"/>
      <c r="AJ636" s="11"/>
      <c r="AK636" s="11"/>
    </row>
    <row r="637" spans="1:37" s="9" customFormat="1" ht="12.75">
      <c r="A637" s="11"/>
      <c r="Q637" s="11"/>
      <c r="AI637" s="11"/>
      <c r="AJ637" s="11"/>
      <c r="AK637" s="11"/>
    </row>
    <row r="638" spans="1:37" s="9" customFormat="1" ht="12.75">
      <c r="A638" s="11"/>
      <c r="Q638" s="11"/>
      <c r="AI638" s="11"/>
      <c r="AJ638" s="11"/>
      <c r="AK638" s="11"/>
    </row>
    <row r="639" spans="1:37" s="9" customFormat="1" ht="12.75">
      <c r="A639" s="11"/>
      <c r="Q639" s="11"/>
      <c r="AI639" s="11"/>
      <c r="AJ639" s="11"/>
      <c r="AK639" s="11"/>
    </row>
    <row r="640" spans="1:37" s="9" customFormat="1" ht="12.75">
      <c r="A640" s="11"/>
      <c r="Q640" s="11"/>
      <c r="AI640" s="11"/>
      <c r="AJ640" s="11"/>
      <c r="AK640" s="11"/>
    </row>
    <row r="641" spans="1:37" s="9" customFormat="1" ht="12.75">
      <c r="A641" s="11"/>
      <c r="Q641" s="11"/>
      <c r="AI641" s="11"/>
      <c r="AJ641" s="11"/>
      <c r="AK641" s="11"/>
    </row>
    <row r="642" spans="1:37" s="9" customFormat="1" ht="12.75">
      <c r="A642" s="11"/>
      <c r="Q642" s="11"/>
      <c r="AI642" s="11"/>
      <c r="AJ642" s="11"/>
      <c r="AK642" s="11"/>
    </row>
    <row r="643" spans="1:37" s="9" customFormat="1" ht="12.75">
      <c r="A643" s="11"/>
      <c r="Q643" s="11"/>
      <c r="AI643" s="11"/>
      <c r="AJ643" s="11"/>
      <c r="AK643" s="11"/>
    </row>
    <row r="644" spans="1:37" s="9" customFormat="1" ht="12.75">
      <c r="A644" s="11"/>
      <c r="Q644" s="11"/>
      <c r="AI644" s="11"/>
      <c r="AJ644" s="11"/>
      <c r="AK644" s="11"/>
    </row>
    <row r="645" spans="1:37" s="9" customFormat="1" ht="12.75">
      <c r="A645" s="11"/>
      <c r="Q645" s="11"/>
      <c r="AI645" s="11"/>
      <c r="AJ645" s="11"/>
      <c r="AK645" s="11"/>
    </row>
    <row r="646" spans="1:37" s="9" customFormat="1" ht="12.75">
      <c r="A646" s="11"/>
      <c r="Q646" s="11"/>
      <c r="AI646" s="11"/>
      <c r="AJ646" s="11"/>
      <c r="AK646" s="11"/>
    </row>
    <row r="647" spans="1:37" s="9" customFormat="1" ht="12.75">
      <c r="A647" s="11"/>
      <c r="Q647" s="11"/>
      <c r="AI647" s="11"/>
      <c r="AJ647" s="11"/>
      <c r="AK647" s="11"/>
    </row>
    <row r="648" spans="1:37" s="9" customFormat="1" ht="12.75">
      <c r="A648" s="11"/>
      <c r="Q648" s="11"/>
      <c r="AI648" s="11"/>
      <c r="AJ648" s="11"/>
      <c r="AK648" s="11"/>
    </row>
    <row r="649" spans="1:37" s="9" customFormat="1" ht="12.75">
      <c r="A649" s="11"/>
      <c r="Q649" s="11"/>
      <c r="AI649" s="11"/>
      <c r="AJ649" s="11"/>
      <c r="AK649" s="11"/>
    </row>
    <row r="650" spans="1:37" s="9" customFormat="1" ht="12.75">
      <c r="A650" s="11"/>
      <c r="Q650" s="11"/>
      <c r="AI650" s="11"/>
      <c r="AJ650" s="11"/>
      <c r="AK650" s="11"/>
    </row>
    <row r="651" spans="1:37" s="9" customFormat="1" ht="12.75">
      <c r="A651" s="11"/>
      <c r="Q651" s="11"/>
      <c r="AI651" s="11"/>
      <c r="AJ651" s="11"/>
      <c r="AK651" s="11"/>
    </row>
    <row r="652" spans="1:37" s="9" customFormat="1" ht="12.75">
      <c r="A652" s="11"/>
      <c r="Q652" s="11"/>
      <c r="AI652" s="11"/>
      <c r="AJ652" s="11"/>
      <c r="AK652" s="11"/>
    </row>
    <row r="653" spans="1:37" s="9" customFormat="1" ht="12.75">
      <c r="A653" s="11"/>
      <c r="Q653" s="11"/>
      <c r="AI653" s="11"/>
      <c r="AJ653" s="11"/>
      <c r="AK653" s="11"/>
    </row>
    <row r="654" spans="1:37" s="9" customFormat="1" ht="12.75">
      <c r="A654" s="11"/>
      <c r="Q654" s="11"/>
      <c r="AI654" s="11"/>
      <c r="AJ654" s="11"/>
      <c r="AK654" s="11"/>
    </row>
    <row r="655" spans="1:37" s="9" customFormat="1" ht="12.75">
      <c r="A655" s="11"/>
      <c r="Q655" s="11"/>
      <c r="AI655" s="11"/>
      <c r="AJ655" s="11"/>
      <c r="AK655" s="11"/>
    </row>
    <row r="656" spans="1:37" s="9" customFormat="1" ht="12.75">
      <c r="A656" s="11"/>
      <c r="Q656" s="11"/>
      <c r="AI656" s="11"/>
      <c r="AJ656" s="11"/>
      <c r="AK656" s="11"/>
    </row>
    <row r="657" spans="1:37" s="9" customFormat="1" ht="12.75">
      <c r="A657" s="11"/>
      <c r="Q657" s="11"/>
      <c r="AI657" s="11"/>
      <c r="AJ657" s="11"/>
      <c r="AK657" s="11"/>
    </row>
    <row r="658" spans="1:37" s="9" customFormat="1" ht="12.75">
      <c r="A658" s="11"/>
      <c r="Q658" s="11"/>
      <c r="AI658" s="11"/>
      <c r="AJ658" s="11"/>
      <c r="AK658" s="11"/>
    </row>
    <row r="659" spans="1:37" s="9" customFormat="1" ht="12.75">
      <c r="A659" s="11"/>
      <c r="Q659" s="11"/>
      <c r="AI659" s="11"/>
      <c r="AJ659" s="11"/>
      <c r="AK659" s="11"/>
    </row>
    <row r="660" spans="1:37" s="9" customFormat="1" ht="12.75">
      <c r="A660" s="11"/>
      <c r="Q660" s="11"/>
      <c r="AI660" s="11"/>
      <c r="AJ660" s="11"/>
      <c r="AK660" s="11"/>
    </row>
    <row r="661" spans="1:37" s="9" customFormat="1" ht="12.75">
      <c r="A661" s="11"/>
      <c r="Q661" s="11"/>
      <c r="AI661" s="11"/>
      <c r="AJ661" s="11"/>
      <c r="AK661" s="11"/>
    </row>
    <row r="662" spans="1:37" s="9" customFormat="1" ht="12.75">
      <c r="A662" s="11"/>
      <c r="Q662" s="11"/>
      <c r="AI662" s="11"/>
      <c r="AJ662" s="11"/>
      <c r="AK662" s="11"/>
    </row>
    <row r="663" spans="1:37" s="9" customFormat="1" ht="12.75">
      <c r="A663" s="11"/>
      <c r="Q663" s="11"/>
      <c r="AI663" s="11"/>
      <c r="AJ663" s="11"/>
      <c r="AK663" s="11"/>
    </row>
    <row r="664" spans="1:37" s="9" customFormat="1" ht="12.75">
      <c r="A664" s="11"/>
      <c r="Q664" s="11"/>
      <c r="AI664" s="11"/>
      <c r="AJ664" s="11"/>
      <c r="AK664" s="11"/>
    </row>
    <row r="665" spans="1:37" s="9" customFormat="1" ht="12.75">
      <c r="A665" s="11"/>
      <c r="Q665" s="11"/>
      <c r="AI665" s="11"/>
      <c r="AJ665" s="11"/>
      <c r="AK665" s="11"/>
    </row>
    <row r="666" spans="1:37" s="9" customFormat="1" ht="12.75">
      <c r="A666" s="11"/>
      <c r="Q666" s="11"/>
      <c r="AI666" s="11"/>
      <c r="AJ666" s="11"/>
      <c r="AK666" s="11"/>
    </row>
    <row r="667" spans="1:37" s="9" customFormat="1" ht="12.75">
      <c r="A667" s="11"/>
      <c r="Q667" s="11"/>
      <c r="AI667" s="11"/>
      <c r="AJ667" s="11"/>
      <c r="AK667" s="11"/>
    </row>
    <row r="668" spans="1:37" s="9" customFormat="1" ht="12.75">
      <c r="A668" s="11"/>
      <c r="Q668" s="11"/>
      <c r="AI668" s="11"/>
      <c r="AJ668" s="11"/>
      <c r="AK668" s="11"/>
    </row>
    <row r="669" spans="1:37" s="9" customFormat="1" ht="12.75">
      <c r="A669" s="11"/>
      <c r="Q669" s="11"/>
      <c r="AI669" s="11"/>
      <c r="AJ669" s="11"/>
      <c r="AK669" s="11"/>
    </row>
    <row r="670" spans="1:37" s="9" customFormat="1" ht="12.75">
      <c r="A670" s="11"/>
      <c r="Q670" s="11"/>
      <c r="AI670" s="11"/>
      <c r="AJ670" s="11"/>
      <c r="AK670" s="11"/>
    </row>
    <row r="671" spans="1:37" s="9" customFormat="1" ht="12.75">
      <c r="A671" s="11"/>
      <c r="Q671" s="11"/>
      <c r="AI671" s="11"/>
      <c r="AJ671" s="11"/>
      <c r="AK671" s="11"/>
    </row>
    <row r="672" spans="1:37" s="9" customFormat="1" ht="12.75">
      <c r="A672" s="11"/>
      <c r="Q672" s="11"/>
      <c r="AI672" s="11"/>
      <c r="AJ672" s="11"/>
      <c r="AK672" s="11"/>
    </row>
    <row r="673" spans="1:37" s="9" customFormat="1" ht="12.75">
      <c r="A673" s="11"/>
      <c r="Q673" s="11"/>
      <c r="AI673" s="11"/>
      <c r="AJ673" s="11"/>
      <c r="AK673" s="11"/>
    </row>
    <row r="674" spans="1:37" s="9" customFormat="1" ht="12.75">
      <c r="A674" s="11"/>
      <c r="Q674" s="11"/>
      <c r="AI674" s="11"/>
      <c r="AJ674" s="11"/>
      <c r="AK674" s="11"/>
    </row>
    <row r="675" spans="1:37" s="9" customFormat="1" ht="12.75">
      <c r="A675" s="11"/>
      <c r="Q675" s="11"/>
      <c r="AI675" s="11"/>
      <c r="AJ675" s="11"/>
      <c r="AK675" s="11"/>
    </row>
    <row r="676" spans="1:37" s="9" customFormat="1" ht="12.75">
      <c r="A676" s="11"/>
      <c r="Q676" s="11"/>
      <c r="AI676" s="11"/>
      <c r="AJ676" s="11"/>
      <c r="AK676" s="11"/>
    </row>
    <row r="677" spans="1:37" s="9" customFormat="1" ht="12.75">
      <c r="A677" s="11"/>
      <c r="Q677" s="11"/>
      <c r="AI677" s="11"/>
      <c r="AJ677" s="11"/>
      <c r="AK677" s="11"/>
    </row>
    <row r="678" spans="1:37" s="9" customFormat="1" ht="12.75">
      <c r="A678" s="11"/>
      <c r="Q678" s="11"/>
      <c r="AI678" s="11"/>
      <c r="AJ678" s="11"/>
      <c r="AK678" s="11"/>
    </row>
    <row r="679" spans="1:37" s="9" customFormat="1" ht="12.75">
      <c r="A679" s="11"/>
      <c r="Q679" s="11"/>
      <c r="AI679" s="11"/>
      <c r="AJ679" s="11"/>
      <c r="AK679" s="11"/>
    </row>
    <row r="680" spans="1:37" s="9" customFormat="1" ht="12.75">
      <c r="A680" s="11"/>
      <c r="Q680" s="11"/>
      <c r="AI680" s="11"/>
      <c r="AJ680" s="11"/>
      <c r="AK680" s="11"/>
    </row>
    <row r="681" spans="1:37" s="9" customFormat="1" ht="12.75">
      <c r="A681" s="11"/>
      <c r="Q681" s="11"/>
      <c r="AI681" s="11"/>
      <c r="AJ681" s="11"/>
      <c r="AK681" s="11"/>
    </row>
    <row r="682" spans="1:37" s="9" customFormat="1" ht="12.75">
      <c r="A682" s="11"/>
      <c r="Q682" s="11"/>
      <c r="AI682" s="11"/>
      <c r="AJ682" s="11"/>
      <c r="AK682" s="11"/>
    </row>
    <row r="683" spans="1:37" s="9" customFormat="1" ht="12.75">
      <c r="A683" s="11"/>
      <c r="Q683" s="11"/>
      <c r="AI683" s="11"/>
      <c r="AJ683" s="11"/>
      <c r="AK683" s="11"/>
    </row>
    <row r="684" spans="1:37" s="9" customFormat="1" ht="12.75">
      <c r="A684" s="11"/>
      <c r="Q684" s="11"/>
      <c r="AI684" s="11"/>
      <c r="AJ684" s="11"/>
      <c r="AK684" s="11"/>
    </row>
    <row r="685" spans="1:37" s="9" customFormat="1" ht="12.75">
      <c r="A685" s="11"/>
      <c r="Q685" s="11"/>
      <c r="AI685" s="11"/>
      <c r="AJ685" s="11"/>
      <c r="AK685" s="11"/>
    </row>
    <row r="686" spans="1:37" s="9" customFormat="1" ht="12.75">
      <c r="A686" s="11"/>
      <c r="Q686" s="11"/>
      <c r="AI686" s="11"/>
      <c r="AJ686" s="11"/>
      <c r="AK686" s="11"/>
    </row>
    <row r="687" ht="12.75">
      <c r="AI687" s="11"/>
    </row>
    <row r="688" ht="12.75">
      <c r="AI688" s="11"/>
    </row>
    <row r="689" ht="12.75">
      <c r="AI689" s="11"/>
    </row>
    <row r="690" ht="12.75">
      <c r="AI690" s="11"/>
    </row>
    <row r="691" ht="12.75">
      <c r="AI691" s="11"/>
    </row>
    <row r="692" ht="12.75">
      <c r="AI692" s="11"/>
    </row>
    <row r="693" ht="12.75">
      <c r="AI693" s="11"/>
    </row>
    <row r="694" ht="12.75">
      <c r="AI694" s="11"/>
    </row>
    <row r="695" ht="12.75">
      <c r="AI695" s="11"/>
    </row>
    <row r="696" ht="12.75">
      <c r="AI696" s="11"/>
    </row>
    <row r="697" ht="12.75">
      <c r="AI697" s="11"/>
    </row>
    <row r="698" ht="12.75">
      <c r="AI698" s="11"/>
    </row>
    <row r="699" ht="12.75">
      <c r="AI699" s="11"/>
    </row>
    <row r="700" ht="12.75">
      <c r="AI700" s="11"/>
    </row>
    <row r="701" ht="12.75">
      <c r="AI701" s="11"/>
    </row>
    <row r="702" ht="12.75">
      <c r="AI702" s="11"/>
    </row>
    <row r="703" ht="12.75">
      <c r="AI703" s="11"/>
    </row>
    <row r="704" ht="12.75">
      <c r="AI704" s="11"/>
    </row>
    <row r="705" ht="12.75">
      <c r="AI705" s="11"/>
    </row>
    <row r="706" ht="12.75">
      <c r="AI706" s="11"/>
    </row>
    <row r="707" ht="12.75">
      <c r="AI707" s="11"/>
    </row>
    <row r="708" ht="12.75">
      <c r="AI708" s="11"/>
    </row>
    <row r="709" ht="12.75">
      <c r="AI709" s="11"/>
    </row>
    <row r="710" ht="12.75">
      <c r="AI710" s="11"/>
    </row>
    <row r="711" ht="12.75">
      <c r="AI711" s="11"/>
    </row>
    <row r="712" ht="12.75">
      <c r="AI712" s="11"/>
    </row>
    <row r="713" ht="12.75">
      <c r="AI713" s="11"/>
    </row>
    <row r="714" ht="12.75">
      <c r="AI714" s="11"/>
    </row>
    <row r="715" ht="12.75">
      <c r="AI715" s="11"/>
    </row>
    <row r="716" ht="12.75">
      <c r="AI716" s="11"/>
    </row>
    <row r="717" ht="12.75">
      <c r="AI717" s="11"/>
    </row>
    <row r="718" ht="12.75">
      <c r="AI718" s="11"/>
    </row>
    <row r="719" ht="12.75">
      <c r="AI719" s="11"/>
    </row>
    <row r="720" ht="12.75">
      <c r="AI720" s="11"/>
    </row>
    <row r="721" ht="12.75">
      <c r="AI721" s="11"/>
    </row>
    <row r="722" ht="12.75">
      <c r="AI722" s="11"/>
    </row>
    <row r="723" ht="12.75">
      <c r="AI723" s="11"/>
    </row>
    <row r="724" ht="12.75">
      <c r="AI724" s="11"/>
    </row>
    <row r="725" ht="12.75">
      <c r="AI725" s="11"/>
    </row>
    <row r="726" ht="12.75">
      <c r="AI726" s="11"/>
    </row>
    <row r="727" ht="12.75">
      <c r="AI727" s="11"/>
    </row>
    <row r="728" ht="12.75">
      <c r="AI728" s="11"/>
    </row>
    <row r="729" ht="12.75">
      <c r="AI729" s="11"/>
    </row>
    <row r="730" ht="12.75">
      <c r="AI730" s="11"/>
    </row>
    <row r="731" ht="12.75">
      <c r="AI731" s="11"/>
    </row>
    <row r="732" ht="12.75">
      <c r="AI732" s="11"/>
    </row>
    <row r="733" ht="12.75">
      <c r="AI733" s="11"/>
    </row>
    <row r="734" ht="12.75">
      <c r="AI734" s="11"/>
    </row>
    <row r="735" ht="12.75">
      <c r="AI735" s="11"/>
    </row>
    <row r="736" ht="12.75">
      <c r="AI736" s="11"/>
    </row>
    <row r="737" ht="12.75">
      <c r="AI737" s="11"/>
    </row>
    <row r="738" ht="12.75">
      <c r="AI738" s="11"/>
    </row>
    <row r="739" ht="12.75">
      <c r="AI739" s="11"/>
    </row>
    <row r="740" ht="12.75">
      <c r="AI740" s="11"/>
    </row>
    <row r="741" ht="12.75">
      <c r="AI741" s="11"/>
    </row>
    <row r="742" ht="12.75">
      <c r="AI742" s="11"/>
    </row>
    <row r="743" ht="12.75">
      <c r="AI743" s="11"/>
    </row>
    <row r="744" ht="12.75">
      <c r="AI744" s="11"/>
    </row>
    <row r="745" ht="12.75">
      <c r="AI745" s="11"/>
    </row>
    <row r="746" ht="12.75">
      <c r="AI746" s="11"/>
    </row>
    <row r="747" ht="12.75">
      <c r="AI747" s="11"/>
    </row>
    <row r="748" ht="12.75">
      <c r="AI748" s="11"/>
    </row>
    <row r="749" ht="12.75">
      <c r="AI749" s="11"/>
    </row>
    <row r="750" ht="12.75">
      <c r="AI750" s="11"/>
    </row>
    <row r="751" ht="12.75">
      <c r="AI751" s="11"/>
    </row>
    <row r="752" ht="12.75">
      <c r="AI752" s="11"/>
    </row>
    <row r="753" ht="12.75">
      <c r="AI753" s="11"/>
    </row>
    <row r="754" ht="12.75">
      <c r="AI754" s="11"/>
    </row>
    <row r="755" ht="12.75">
      <c r="AI755" s="11"/>
    </row>
    <row r="756" ht="12.75">
      <c r="AI756" s="11"/>
    </row>
    <row r="757" ht="12.75">
      <c r="AI757" s="11"/>
    </row>
    <row r="758" ht="12.75">
      <c r="AI758" s="11"/>
    </row>
    <row r="759" ht="12.75">
      <c r="AI759" s="11"/>
    </row>
    <row r="760" ht="12.75">
      <c r="AI760" s="11"/>
    </row>
    <row r="761" ht="12.75">
      <c r="AI761" s="11"/>
    </row>
    <row r="762" ht="12.75">
      <c r="AI762" s="11"/>
    </row>
    <row r="763" ht="12.75">
      <c r="AI763" s="11"/>
    </row>
    <row r="764" ht="12.75">
      <c r="AI764" s="11"/>
    </row>
    <row r="765" ht="12.75">
      <c r="AI765" s="11"/>
    </row>
    <row r="766" ht="12.75">
      <c r="AI766" s="11"/>
    </row>
    <row r="767" ht="12.75">
      <c r="AI767" s="11"/>
    </row>
    <row r="768" ht="12.75">
      <c r="AI768" s="11"/>
    </row>
    <row r="769" ht="12.75">
      <c r="AI769" s="11"/>
    </row>
    <row r="770" ht="12.75">
      <c r="AI770" s="11"/>
    </row>
    <row r="771" ht="12.75">
      <c r="AI771" s="11"/>
    </row>
    <row r="772" ht="12.75">
      <c r="AI772" s="11"/>
    </row>
    <row r="773" ht="12.75">
      <c r="AI773" s="11"/>
    </row>
    <row r="774" ht="12.75">
      <c r="AI774" s="11"/>
    </row>
    <row r="775" ht="12.75">
      <c r="AI775" s="11"/>
    </row>
    <row r="776" ht="12.75">
      <c r="AI776" s="11"/>
    </row>
    <row r="777" ht="12.75">
      <c r="AI777" s="11"/>
    </row>
    <row r="778" ht="12.75">
      <c r="AI778" s="11"/>
    </row>
    <row r="779" ht="12.75">
      <c r="AI779" s="11"/>
    </row>
    <row r="780" ht="12.75">
      <c r="AI780" s="11"/>
    </row>
    <row r="781" ht="12.75">
      <c r="AI781" s="11"/>
    </row>
    <row r="782" ht="12.75">
      <c r="AI782" s="11"/>
    </row>
    <row r="783" ht="12.75">
      <c r="AI783" s="11"/>
    </row>
    <row r="784" ht="12.75">
      <c r="AI784" s="11"/>
    </row>
    <row r="785" ht="12.75">
      <c r="AI785" s="11"/>
    </row>
    <row r="786" ht="12.75">
      <c r="AI786" s="11"/>
    </row>
    <row r="787" ht="12.75">
      <c r="AI787" s="11"/>
    </row>
    <row r="788" ht="12.75">
      <c r="AI788" s="11"/>
    </row>
    <row r="789" ht="12.75">
      <c r="AI789" s="11"/>
    </row>
    <row r="790" ht="12.75">
      <c r="AI790" s="11"/>
    </row>
    <row r="791" ht="12.75">
      <c r="AI791" s="11"/>
    </row>
    <row r="792" ht="12.75">
      <c r="AI792" s="11"/>
    </row>
    <row r="793" ht="12.75">
      <c r="AI793" s="11"/>
    </row>
    <row r="794" ht="12.75">
      <c r="AI794" s="11"/>
    </row>
    <row r="795" ht="12.75">
      <c r="AI795" s="11"/>
    </row>
    <row r="796" ht="12.75">
      <c r="AI796" s="11"/>
    </row>
    <row r="797" ht="12.75">
      <c r="AI797" s="11"/>
    </row>
    <row r="798" ht="12.75">
      <c r="AI798" s="11"/>
    </row>
    <row r="799" ht="12.75">
      <c r="AI799" s="11"/>
    </row>
    <row r="800" ht="12.75">
      <c r="AI800" s="11"/>
    </row>
    <row r="801" ht="12.75">
      <c r="AI801" s="11"/>
    </row>
    <row r="802" ht="12.75">
      <c r="AI802" s="11"/>
    </row>
    <row r="803" ht="12.75">
      <c r="AI803" s="11"/>
    </row>
    <row r="804" ht="12.75">
      <c r="AI804" s="11"/>
    </row>
    <row r="805" ht="12.75">
      <c r="AI805" s="11"/>
    </row>
    <row r="806" ht="12.75">
      <c r="AI806" s="11"/>
    </row>
    <row r="807" ht="12.75">
      <c r="AI807" s="11"/>
    </row>
    <row r="808" ht="12.75">
      <c r="AI808" s="11"/>
    </row>
    <row r="809" ht="12.75">
      <c r="AI809" s="11"/>
    </row>
    <row r="810" ht="12.75">
      <c r="AI810" s="11"/>
    </row>
    <row r="811" ht="12.75">
      <c r="AI811" s="11"/>
    </row>
    <row r="812" ht="12.75">
      <c r="AI812" s="11"/>
    </row>
    <row r="813" ht="12.75">
      <c r="AI813" s="11"/>
    </row>
    <row r="814" ht="12.75">
      <c r="AI814" s="11"/>
    </row>
    <row r="815" ht="12.75">
      <c r="AI815" s="11"/>
    </row>
    <row r="816" ht="12.75">
      <c r="AI816" s="11"/>
    </row>
    <row r="817" ht="12.75">
      <c r="AI817" s="11"/>
    </row>
    <row r="818" ht="12.75">
      <c r="AI818" s="11"/>
    </row>
    <row r="819" ht="12.75">
      <c r="AI819" s="11"/>
    </row>
    <row r="820" ht="12.75">
      <c r="AI820" s="11"/>
    </row>
    <row r="821" ht="12.75">
      <c r="AI821" s="11"/>
    </row>
    <row r="822" ht="12.75">
      <c r="AI822" s="11"/>
    </row>
    <row r="823" ht="12.75">
      <c r="AI823" s="11"/>
    </row>
    <row r="824" ht="12.75">
      <c r="AI824" s="11"/>
    </row>
    <row r="825" ht="12.75">
      <c r="AI825" s="11"/>
    </row>
    <row r="826" ht="12.75">
      <c r="AI826" s="11"/>
    </row>
    <row r="827" ht="12.75">
      <c r="AI827" s="11"/>
    </row>
    <row r="828" ht="12.75">
      <c r="AI828" s="11"/>
    </row>
    <row r="829" ht="12.75">
      <c r="AI829" s="11"/>
    </row>
    <row r="830" ht="12.75">
      <c r="AI830" s="11"/>
    </row>
    <row r="831" ht="12.75">
      <c r="AI831" s="11"/>
    </row>
    <row r="832" ht="12.75">
      <c r="AI832" s="11"/>
    </row>
    <row r="833" ht="12.75">
      <c r="AI833" s="11"/>
    </row>
    <row r="834" ht="12.75">
      <c r="AI834" s="11"/>
    </row>
    <row r="835" ht="12.75">
      <c r="AI835" s="11"/>
    </row>
    <row r="836" ht="12.75">
      <c r="AI836" s="11"/>
    </row>
    <row r="837" ht="12.75">
      <c r="AI837" s="11"/>
    </row>
    <row r="838" ht="12.75">
      <c r="AI838" s="11"/>
    </row>
    <row r="839" ht="12.75">
      <c r="AI839" s="11"/>
    </row>
    <row r="840" ht="12.75">
      <c r="AI840" s="11"/>
    </row>
    <row r="841" ht="12.75">
      <c r="AI841" s="11"/>
    </row>
    <row r="842" ht="12.75">
      <c r="AI842" s="11"/>
    </row>
    <row r="843" ht="12.75">
      <c r="AI843" s="11"/>
    </row>
    <row r="844" ht="12.75">
      <c r="AI844" s="11"/>
    </row>
    <row r="845" ht="12.75">
      <c r="AI845" s="11"/>
    </row>
    <row r="846" ht="12.75">
      <c r="AI846" s="11"/>
    </row>
    <row r="847" ht="12.75">
      <c r="AI847" s="11"/>
    </row>
    <row r="848" ht="12.75">
      <c r="AI848" s="11"/>
    </row>
    <row r="849" ht="12.75">
      <c r="AI849" s="11"/>
    </row>
    <row r="850" ht="12.75">
      <c r="AI850" s="11"/>
    </row>
    <row r="851" ht="12.75">
      <c r="AI851" s="11"/>
    </row>
    <row r="852" ht="12.75">
      <c r="AI852" s="11"/>
    </row>
    <row r="853" ht="12.75">
      <c r="AI853" s="11"/>
    </row>
    <row r="854" ht="12.75">
      <c r="AI854" s="11"/>
    </row>
    <row r="855" ht="12.75">
      <c r="AI855" s="11"/>
    </row>
    <row r="856" ht="12.75">
      <c r="AI856" s="11"/>
    </row>
    <row r="857" ht="12.75">
      <c r="AI857" s="11"/>
    </row>
    <row r="858" ht="12.75">
      <c r="AI858" s="11"/>
    </row>
    <row r="859" ht="12.75">
      <c r="AI859" s="11"/>
    </row>
    <row r="860" ht="12.75">
      <c r="AI860" s="11"/>
    </row>
    <row r="861" ht="12.75">
      <c r="AI861" s="11"/>
    </row>
    <row r="862" ht="12.75">
      <c r="AI862" s="11"/>
    </row>
    <row r="863" ht="12.75">
      <c r="AI863" s="11"/>
    </row>
    <row r="864" ht="12.75">
      <c r="AI864" s="11"/>
    </row>
    <row r="865" ht="12.75">
      <c r="AI865" s="11"/>
    </row>
    <row r="866" ht="12.75">
      <c r="AI866" s="11"/>
    </row>
    <row r="867" ht="12.75">
      <c r="AI867" s="11"/>
    </row>
    <row r="868" ht="12.75">
      <c r="AI868" s="11"/>
    </row>
    <row r="869" ht="12.75">
      <c r="AI869" s="11"/>
    </row>
    <row r="870" ht="12.75">
      <c r="AI870" s="11"/>
    </row>
    <row r="871" ht="12.75">
      <c r="AI871" s="11"/>
    </row>
    <row r="872" ht="12.75">
      <c r="AI872" s="11"/>
    </row>
    <row r="873" ht="12.75">
      <c r="AI873" s="11"/>
    </row>
    <row r="874" ht="12.75">
      <c r="AI874" s="11"/>
    </row>
    <row r="875" ht="12.75">
      <c r="AI875" s="11"/>
    </row>
    <row r="876" ht="12.75">
      <c r="AI876" s="11"/>
    </row>
    <row r="877" ht="12.75">
      <c r="AI877" s="11"/>
    </row>
    <row r="878" ht="12.75">
      <c r="AI878" s="11"/>
    </row>
    <row r="879" ht="12.75">
      <c r="AI879" s="11"/>
    </row>
    <row r="880" ht="12.75">
      <c r="AI880" s="11"/>
    </row>
    <row r="881" ht="12.75">
      <c r="AI881" s="11"/>
    </row>
    <row r="882" ht="12.75">
      <c r="AI882" s="11"/>
    </row>
    <row r="883" ht="12.75">
      <c r="AI883" s="11"/>
    </row>
    <row r="884" ht="12.75">
      <c r="AI884" s="11"/>
    </row>
    <row r="885" ht="12.75">
      <c r="AI885" s="11"/>
    </row>
    <row r="886" ht="12.75">
      <c r="AI886" s="11"/>
    </row>
    <row r="887" ht="12.75">
      <c r="AI887" s="11"/>
    </row>
    <row r="888" ht="12.75">
      <c r="AI888" s="11"/>
    </row>
    <row r="889" ht="12.75">
      <c r="AI889" s="11"/>
    </row>
    <row r="890" ht="12.75">
      <c r="AI890" s="11"/>
    </row>
    <row r="891" ht="12.75">
      <c r="AI891" s="11"/>
    </row>
    <row r="892" ht="12.75">
      <c r="AI892" s="11"/>
    </row>
    <row r="893" ht="12.75">
      <c r="AI893" s="11"/>
    </row>
    <row r="894" ht="12.75">
      <c r="AI894" s="11"/>
    </row>
    <row r="895" ht="12.75">
      <c r="AI895" s="11"/>
    </row>
    <row r="896" ht="12.75">
      <c r="AI896" s="11"/>
    </row>
    <row r="897" ht="12.75">
      <c r="AI897" s="11"/>
    </row>
    <row r="898" ht="12.75">
      <c r="AI898" s="11"/>
    </row>
    <row r="899" ht="12.75">
      <c r="AI899" s="11"/>
    </row>
    <row r="900" ht="12.75">
      <c r="AI900" s="11"/>
    </row>
    <row r="901" ht="12.75">
      <c r="AI901" s="11"/>
    </row>
    <row r="902" ht="12.75">
      <c r="AI902" s="11"/>
    </row>
    <row r="903" ht="12.75">
      <c r="AI903" s="11"/>
    </row>
    <row r="904" ht="12.75">
      <c r="AI904" s="11"/>
    </row>
    <row r="905" ht="12.75">
      <c r="AI905" s="11"/>
    </row>
    <row r="906" ht="12.75">
      <c r="AI906" s="11"/>
    </row>
    <row r="907" ht="12.75">
      <c r="AI907" s="11"/>
    </row>
    <row r="908" ht="12.75">
      <c r="AI908" s="11"/>
    </row>
    <row r="909" ht="12.75">
      <c r="AI909" s="11"/>
    </row>
    <row r="910" ht="12.75">
      <c r="AI910" s="11"/>
    </row>
    <row r="911" ht="12.75">
      <c r="AI911" s="11"/>
    </row>
    <row r="912" ht="12.75">
      <c r="AI912" s="11"/>
    </row>
    <row r="913" ht="12.75">
      <c r="AI913" s="11"/>
    </row>
    <row r="914" ht="12.75">
      <c r="AI914" s="11"/>
    </row>
    <row r="915" ht="12.75">
      <c r="AI915" s="11"/>
    </row>
    <row r="916" ht="12.75">
      <c r="AI916" s="11"/>
    </row>
    <row r="917" ht="12.75">
      <c r="AI917" s="11"/>
    </row>
    <row r="918" ht="12.75">
      <c r="AI918" s="11"/>
    </row>
    <row r="919" ht="12.75">
      <c r="AI919" s="11"/>
    </row>
    <row r="920" ht="12.75">
      <c r="AI920" s="11"/>
    </row>
    <row r="921" ht="12.75">
      <c r="AI921" s="11"/>
    </row>
    <row r="922" ht="12.75">
      <c r="AI922" s="11"/>
    </row>
    <row r="923" ht="12.75">
      <c r="AI923" s="11"/>
    </row>
    <row r="924" ht="12.75">
      <c r="AI924" s="11"/>
    </row>
    <row r="925" ht="12.75">
      <c r="AI925" s="11"/>
    </row>
    <row r="926" ht="12.75">
      <c r="AI926" s="11"/>
    </row>
    <row r="927" ht="12.75">
      <c r="AI927" s="11"/>
    </row>
    <row r="928" ht="12.75">
      <c r="AI928" s="11"/>
    </row>
    <row r="929" ht="12.75">
      <c r="AI929" s="11"/>
    </row>
    <row r="930" ht="12.75">
      <c r="AI930" s="11"/>
    </row>
    <row r="931" ht="12.75">
      <c r="AI931" s="11"/>
    </row>
    <row r="932" ht="12.75">
      <c r="AI932" s="11"/>
    </row>
    <row r="933" ht="12.75">
      <c r="AI933" s="11"/>
    </row>
    <row r="934" ht="12.75">
      <c r="AI934" s="11"/>
    </row>
    <row r="935" ht="12.75">
      <c r="AI935" s="11"/>
    </row>
    <row r="936" ht="12.75">
      <c r="AI936" s="11"/>
    </row>
    <row r="937" ht="12.75">
      <c r="AI937" s="11"/>
    </row>
    <row r="938" ht="12.75">
      <c r="AI938" s="11"/>
    </row>
    <row r="939" ht="12.75">
      <c r="AI939" s="11"/>
    </row>
    <row r="940" ht="12.75">
      <c r="AI940" s="11"/>
    </row>
    <row r="941" ht="12.75">
      <c r="AI941" s="11"/>
    </row>
    <row r="942" ht="12.75">
      <c r="AI942" s="11"/>
    </row>
    <row r="943" ht="12.75">
      <c r="AI943" s="11"/>
    </row>
    <row r="944" ht="12.75">
      <c r="AI944" s="11"/>
    </row>
    <row r="945" ht="12.75">
      <c r="AI945" s="11"/>
    </row>
    <row r="946" ht="12.75">
      <c r="AI946" s="11"/>
    </row>
    <row r="947" ht="12.75">
      <c r="AI947" s="11"/>
    </row>
    <row r="948" ht="12.75">
      <c r="AI948" s="11"/>
    </row>
    <row r="949" ht="12.75">
      <c r="AI949" s="11"/>
    </row>
    <row r="950" ht="12.75">
      <c r="AI950" s="11"/>
    </row>
    <row r="951" ht="12.75">
      <c r="AI951" s="11"/>
    </row>
    <row r="952" ht="12.75">
      <c r="AI952" s="11"/>
    </row>
    <row r="953" ht="12.75">
      <c r="AI953" s="11"/>
    </row>
    <row r="954" ht="12.75">
      <c r="AI954" s="11"/>
    </row>
    <row r="955" ht="12.75">
      <c r="AI955" s="11"/>
    </row>
    <row r="956" ht="12.75">
      <c r="AI956" s="11"/>
    </row>
    <row r="957" ht="12.75">
      <c r="AI957" s="11"/>
    </row>
    <row r="958" ht="12.75">
      <c r="AI958" s="11"/>
    </row>
    <row r="959" ht="12.75">
      <c r="AI959" s="11"/>
    </row>
    <row r="960" ht="12.75">
      <c r="AI960" s="11"/>
    </row>
    <row r="961" ht="12.75">
      <c r="AI961" s="11"/>
    </row>
    <row r="962" ht="12.75">
      <c r="AI962" s="11"/>
    </row>
    <row r="963" ht="12.75">
      <c r="AI963" s="11"/>
    </row>
    <row r="964" ht="12.75">
      <c r="AI964" s="11"/>
    </row>
    <row r="965" ht="12.75">
      <c r="AI965" s="11"/>
    </row>
    <row r="966" ht="12.75">
      <c r="AI966" s="11"/>
    </row>
    <row r="967" ht="12.75">
      <c r="AI967" s="11"/>
    </row>
    <row r="968" ht="12.75">
      <c r="AI968" s="11"/>
    </row>
    <row r="969" ht="12.75">
      <c r="AI969" s="11"/>
    </row>
    <row r="970" ht="12.75">
      <c r="AI970" s="11"/>
    </row>
    <row r="971" ht="12.75">
      <c r="AI971" s="11"/>
    </row>
    <row r="972" ht="12.75">
      <c r="AI972" s="11"/>
    </row>
    <row r="973" ht="12.75">
      <c r="AI973" s="11"/>
    </row>
    <row r="974" ht="12.75">
      <c r="AI974" s="11"/>
    </row>
    <row r="975" ht="12.75">
      <c r="AI975" s="11"/>
    </row>
    <row r="976" ht="12.75">
      <c r="AI976" s="11"/>
    </row>
    <row r="977" ht="12.75">
      <c r="AI977" s="11"/>
    </row>
    <row r="978" ht="12.75">
      <c r="AI978" s="11"/>
    </row>
    <row r="979" ht="12.75">
      <c r="AI979" s="11"/>
    </row>
    <row r="980" ht="12.75">
      <c r="AI980" s="11"/>
    </row>
    <row r="981" ht="12.75">
      <c r="AI981" s="11"/>
    </row>
    <row r="982" ht="12.75">
      <c r="AI982" s="11"/>
    </row>
    <row r="983" ht="12.75">
      <c r="AI983" s="11"/>
    </row>
    <row r="984" ht="12.75">
      <c r="AI984" s="11"/>
    </row>
    <row r="985" ht="12.75">
      <c r="AI985" s="11"/>
    </row>
    <row r="986" ht="12.75">
      <c r="AI986" s="11"/>
    </row>
    <row r="987" ht="12.75">
      <c r="AI987" s="11"/>
    </row>
    <row r="988" ht="12.75">
      <c r="AI988" s="11"/>
    </row>
    <row r="989" ht="12.75">
      <c r="AI989" s="11"/>
    </row>
    <row r="990" ht="12.75">
      <c r="AI990" s="11"/>
    </row>
    <row r="991" ht="12.75">
      <c r="AI991" s="11"/>
    </row>
    <row r="992" ht="12.75">
      <c r="AI992" s="11"/>
    </row>
    <row r="993" ht="12.75">
      <c r="AI993" s="11"/>
    </row>
    <row r="994" ht="12.75">
      <c r="AI994" s="11"/>
    </row>
    <row r="995" ht="12.75">
      <c r="AI995" s="11"/>
    </row>
    <row r="996" ht="12.75">
      <c r="AI996" s="11"/>
    </row>
    <row r="997" ht="12.75">
      <c r="AI997" s="11"/>
    </row>
    <row r="998" ht="12.75">
      <c r="AI998" s="11"/>
    </row>
    <row r="999" ht="12.75">
      <c r="AI999" s="11"/>
    </row>
    <row r="1000" ht="12.75">
      <c r="AI1000" s="11"/>
    </row>
    <row r="1001" ht="12.75">
      <c r="AI1001" s="11"/>
    </row>
    <row r="1002" ht="12.75">
      <c r="AI1002" s="11"/>
    </row>
    <row r="1003" ht="12.75">
      <c r="AI1003" s="11"/>
    </row>
    <row r="1004" ht="12.75">
      <c r="AI1004" s="11"/>
    </row>
    <row r="1005" ht="12.75">
      <c r="AI1005" s="11"/>
    </row>
    <row r="1006" ht="12.75">
      <c r="AI1006" s="11"/>
    </row>
    <row r="1007" ht="12.75">
      <c r="AI1007" s="11"/>
    </row>
    <row r="1008" ht="12.75">
      <c r="AI1008" s="11"/>
    </row>
    <row r="1009" ht="12.75">
      <c r="AI1009" s="11"/>
    </row>
    <row r="1010" ht="12.75">
      <c r="AI1010" s="11"/>
    </row>
    <row r="1011" ht="12.75">
      <c r="AI1011" s="11"/>
    </row>
    <row r="1012" ht="12.75">
      <c r="AI1012" s="11"/>
    </row>
    <row r="1013" ht="12.75">
      <c r="AI1013" s="11"/>
    </row>
    <row r="1014" ht="12.75">
      <c r="AI1014" s="11"/>
    </row>
    <row r="1015" ht="12.75">
      <c r="AI1015" s="11"/>
    </row>
    <row r="1016" ht="12.75">
      <c r="AI1016" s="11"/>
    </row>
    <row r="1017" ht="12.75">
      <c r="AI1017" s="11"/>
    </row>
    <row r="1018" ht="12.75">
      <c r="AI1018" s="11"/>
    </row>
    <row r="1019" ht="12.75">
      <c r="AI1019" s="11"/>
    </row>
    <row r="1020" ht="12.75">
      <c r="AI1020" s="11"/>
    </row>
    <row r="1021" ht="12.75">
      <c r="AI1021" s="11"/>
    </row>
    <row r="1022" ht="12.75">
      <c r="AI1022" s="11"/>
    </row>
    <row r="1023" ht="12.75">
      <c r="AI1023" s="11"/>
    </row>
    <row r="1024" ht="12.75">
      <c r="AI1024" s="11"/>
    </row>
    <row r="1025" ht="12.75">
      <c r="AI1025" s="11"/>
    </row>
    <row r="1026" ht="12.75">
      <c r="AI1026" s="11"/>
    </row>
    <row r="1027" ht="12.75">
      <c r="AI1027" s="11"/>
    </row>
    <row r="1028" ht="12.75">
      <c r="AI1028" s="11"/>
    </row>
    <row r="1029" ht="12.75">
      <c r="AI1029" s="11"/>
    </row>
    <row r="1030" ht="12.75">
      <c r="AI1030" s="11"/>
    </row>
    <row r="1031" ht="12.75">
      <c r="AI1031" s="11"/>
    </row>
    <row r="1032" ht="12.75">
      <c r="AI1032" s="11"/>
    </row>
    <row r="1033" ht="12.75">
      <c r="AI1033" s="11"/>
    </row>
    <row r="1034" ht="12.75">
      <c r="AI1034" s="11"/>
    </row>
    <row r="1035" ht="12.75">
      <c r="AI1035" s="11"/>
    </row>
    <row r="1036" ht="12.75">
      <c r="AI1036" s="11"/>
    </row>
    <row r="1037" ht="12.75">
      <c r="AI1037" s="11"/>
    </row>
    <row r="1038" ht="12.75">
      <c r="AI1038" s="11"/>
    </row>
    <row r="1039" ht="12.75">
      <c r="AI1039" s="11"/>
    </row>
    <row r="1040" ht="12.75">
      <c r="AI1040" s="11"/>
    </row>
    <row r="1041" ht="12.75">
      <c r="AI1041" s="11"/>
    </row>
    <row r="1042" ht="12.75">
      <c r="AI1042" s="11"/>
    </row>
    <row r="1043" ht="12.75">
      <c r="AI1043" s="11"/>
    </row>
    <row r="1044" ht="12.75">
      <c r="AI1044" s="11"/>
    </row>
    <row r="1045" ht="12.75">
      <c r="AI1045" s="11"/>
    </row>
    <row r="1046" ht="12.75">
      <c r="AI1046" s="11"/>
    </row>
    <row r="1047" ht="12.75">
      <c r="AI1047" s="11"/>
    </row>
    <row r="1048" ht="12.75">
      <c r="AI1048" s="11"/>
    </row>
    <row r="1049" ht="12.75">
      <c r="AI1049" s="11"/>
    </row>
    <row r="1050" ht="12.75">
      <c r="AI1050" s="11"/>
    </row>
    <row r="1051" ht="12.75">
      <c r="AI1051" s="11"/>
    </row>
    <row r="1052" ht="12.75">
      <c r="AI1052" s="11"/>
    </row>
    <row r="1053" ht="12.75">
      <c r="AI1053" s="11"/>
    </row>
    <row r="1054" ht="12.75">
      <c r="AI1054" s="11"/>
    </row>
    <row r="1055" ht="12.75">
      <c r="AI1055" s="11"/>
    </row>
    <row r="1056" ht="12.75">
      <c r="AI1056" s="11"/>
    </row>
    <row r="1057" ht="12.75">
      <c r="AI1057" s="11"/>
    </row>
    <row r="1058" ht="12.75">
      <c r="AI1058" s="11"/>
    </row>
    <row r="1059" ht="12.75">
      <c r="AI1059" s="11"/>
    </row>
    <row r="1060" ht="12.75">
      <c r="AI1060" s="11"/>
    </row>
    <row r="1061" ht="12.75">
      <c r="AI1061" s="11"/>
    </row>
    <row r="1062" ht="12.75">
      <c r="AI1062" s="11"/>
    </row>
    <row r="1063" ht="12.75">
      <c r="AI1063" s="11"/>
    </row>
    <row r="1064" ht="12.75">
      <c r="AI1064" s="11"/>
    </row>
    <row r="1065" ht="12.75">
      <c r="AI1065" s="11"/>
    </row>
    <row r="1066" ht="12.75">
      <c r="AI1066" s="11"/>
    </row>
    <row r="1067" ht="12.75">
      <c r="AI1067" s="11"/>
    </row>
    <row r="1068" ht="12.75">
      <c r="AI1068" s="11"/>
    </row>
    <row r="1069" ht="12.75">
      <c r="AI1069" s="11"/>
    </row>
    <row r="1070" ht="12.75">
      <c r="AI1070" s="11"/>
    </row>
    <row r="1071" ht="12.75">
      <c r="AI1071" s="11"/>
    </row>
    <row r="1072" ht="12.75">
      <c r="AI1072" s="11"/>
    </row>
    <row r="1073" ht="12.75">
      <c r="AI1073" s="11"/>
    </row>
    <row r="1074" ht="12.75">
      <c r="AI1074" s="11"/>
    </row>
    <row r="1075" ht="12.75">
      <c r="AI1075" s="11"/>
    </row>
    <row r="1076" ht="12.75">
      <c r="AI1076" s="11"/>
    </row>
    <row r="1077" ht="12.75">
      <c r="AI1077" s="11"/>
    </row>
    <row r="1078" ht="12.75">
      <c r="AI1078" s="11"/>
    </row>
    <row r="1079" ht="12.75">
      <c r="AI1079" s="11"/>
    </row>
    <row r="1080" ht="12.75">
      <c r="AI1080" s="11"/>
    </row>
    <row r="1081" ht="12.75">
      <c r="AI1081" s="11"/>
    </row>
    <row r="1082" ht="12.75">
      <c r="AI1082" s="11"/>
    </row>
    <row r="1083" ht="12.75">
      <c r="AI1083" s="11"/>
    </row>
    <row r="1084" ht="12.75">
      <c r="AI1084" s="11"/>
    </row>
    <row r="1085" ht="12.75">
      <c r="AI1085" s="11"/>
    </row>
    <row r="1086" ht="12.75">
      <c r="AI1086" s="11"/>
    </row>
    <row r="1087" ht="12.75">
      <c r="AI1087" s="11"/>
    </row>
    <row r="1088" ht="12.75">
      <c r="AI1088" s="11"/>
    </row>
    <row r="1089" ht="12.75">
      <c r="AI1089" s="11"/>
    </row>
    <row r="1090" ht="12.75">
      <c r="AI1090" s="11"/>
    </row>
    <row r="1091" ht="12.75">
      <c r="AI1091" s="11"/>
    </row>
    <row r="1092" ht="12.75">
      <c r="AI1092" s="11"/>
    </row>
    <row r="1093" ht="12.75">
      <c r="AI1093" s="11"/>
    </row>
    <row r="1094" ht="12.75">
      <c r="AI1094" s="11"/>
    </row>
    <row r="1095" ht="12.75">
      <c r="AI1095" s="11"/>
    </row>
    <row r="1096" ht="12.75">
      <c r="AI1096" s="11"/>
    </row>
    <row r="1097" ht="12.75">
      <c r="AI1097" s="11"/>
    </row>
    <row r="1098" ht="12.75">
      <c r="AI1098" s="11"/>
    </row>
    <row r="1099" ht="12.75">
      <c r="AI1099" s="11"/>
    </row>
    <row r="1100" ht="12.75">
      <c r="AI1100" s="11"/>
    </row>
    <row r="1101" ht="12.75">
      <c r="AI1101" s="11"/>
    </row>
    <row r="1102" ht="12.75">
      <c r="AI1102" s="11"/>
    </row>
    <row r="1103" ht="12.75">
      <c r="AI1103" s="11"/>
    </row>
    <row r="1104" ht="12.75">
      <c r="AI1104" s="11"/>
    </row>
    <row r="1105" ht="12.75">
      <c r="AI1105" s="11"/>
    </row>
    <row r="1106" ht="12.75">
      <c r="AI1106" s="11"/>
    </row>
    <row r="1107" ht="12.75">
      <c r="AI1107" s="11"/>
    </row>
    <row r="1108" ht="12.75">
      <c r="AI1108" s="11"/>
    </row>
    <row r="1109" ht="12.75">
      <c r="AI1109" s="11"/>
    </row>
    <row r="1110" ht="12.75">
      <c r="AI1110" s="11"/>
    </row>
    <row r="1111" ht="12.75">
      <c r="AI1111" s="11"/>
    </row>
    <row r="1112" ht="12.75">
      <c r="AI1112" s="11"/>
    </row>
    <row r="1113" ht="12.75">
      <c r="AI1113" s="11"/>
    </row>
    <row r="1114" ht="12.75">
      <c r="AI1114" s="11"/>
    </row>
    <row r="1115" ht="12.75">
      <c r="AI1115" s="11"/>
    </row>
    <row r="1116" ht="12.75">
      <c r="AI1116" s="11"/>
    </row>
    <row r="1117" ht="12.75">
      <c r="AI1117" s="11"/>
    </row>
    <row r="1118" ht="12.75">
      <c r="AI1118" s="11"/>
    </row>
    <row r="1119" ht="12.75">
      <c r="AI1119" s="11"/>
    </row>
    <row r="1120" ht="12.75">
      <c r="AI1120" s="11"/>
    </row>
    <row r="1121" ht="12.75">
      <c r="AI1121" s="11"/>
    </row>
    <row r="1122" ht="12.75">
      <c r="AI1122" s="11"/>
    </row>
    <row r="1123" ht="12.75">
      <c r="AI1123" s="11"/>
    </row>
    <row r="1124" ht="12.75">
      <c r="AI1124" s="11"/>
    </row>
    <row r="1125" ht="12.75">
      <c r="AI1125" s="11"/>
    </row>
    <row r="1126" ht="12.75">
      <c r="AI1126" s="11"/>
    </row>
    <row r="1127" ht="12.75">
      <c r="AI1127" s="11"/>
    </row>
    <row r="1128" ht="12.75">
      <c r="AI1128" s="11"/>
    </row>
    <row r="1129" ht="12.75">
      <c r="AI1129" s="11"/>
    </row>
    <row r="1130" ht="12.75">
      <c r="AI1130" s="11"/>
    </row>
    <row r="1131" ht="12.75">
      <c r="AI1131" s="11"/>
    </row>
    <row r="1132" ht="12.75">
      <c r="AI1132" s="11"/>
    </row>
    <row r="1133" ht="12.75">
      <c r="AI1133" s="11"/>
    </row>
    <row r="1134" ht="12.75">
      <c r="AI1134" s="11"/>
    </row>
    <row r="1135" ht="12.75">
      <c r="AI1135" s="11"/>
    </row>
    <row r="1136" ht="12.75">
      <c r="AI1136" s="11"/>
    </row>
    <row r="1137" ht="12.75">
      <c r="AI1137" s="11"/>
    </row>
    <row r="1138" ht="12.75">
      <c r="AI1138" s="11"/>
    </row>
    <row r="1139" ht="12.75">
      <c r="AI1139" s="11"/>
    </row>
    <row r="1140" ht="12.75">
      <c r="AI1140" s="11"/>
    </row>
    <row r="1141" ht="12.75">
      <c r="AI1141" s="11"/>
    </row>
    <row r="1142" ht="12.75">
      <c r="AI1142" s="11"/>
    </row>
    <row r="1143" ht="12.75">
      <c r="AI1143" s="11"/>
    </row>
    <row r="1144" ht="12.75">
      <c r="AI1144" s="11"/>
    </row>
    <row r="1145" ht="12.75">
      <c r="AI1145" s="11"/>
    </row>
    <row r="1146" ht="12.75">
      <c r="AI1146" s="11"/>
    </row>
    <row r="1147" ht="12.75">
      <c r="AI1147" s="11"/>
    </row>
    <row r="1148" ht="12.75">
      <c r="AI1148" s="11"/>
    </row>
    <row r="1149" ht="12.75">
      <c r="AI1149" s="11"/>
    </row>
    <row r="1150" ht="12.75">
      <c r="AI1150" s="11"/>
    </row>
    <row r="1151" ht="12.75">
      <c r="AI1151" s="11"/>
    </row>
    <row r="1152" ht="12.75">
      <c r="AI1152" s="11"/>
    </row>
    <row r="1153" ht="12.75">
      <c r="AI1153" s="11"/>
    </row>
    <row r="1154" ht="12.75">
      <c r="AI1154" s="11"/>
    </row>
    <row r="1155" ht="12.75">
      <c r="AI1155" s="11"/>
    </row>
    <row r="1156" ht="12.75">
      <c r="AI1156" s="11"/>
    </row>
    <row r="1157" ht="12.75">
      <c r="AI1157" s="11"/>
    </row>
    <row r="1158" ht="12.75">
      <c r="AI1158" s="11"/>
    </row>
    <row r="1159" ht="12.75">
      <c r="AI1159" s="11"/>
    </row>
    <row r="1160" ht="12.75">
      <c r="AI1160" s="11"/>
    </row>
    <row r="1161" ht="12.75">
      <c r="AI1161" s="11"/>
    </row>
    <row r="1162" ht="12.75">
      <c r="AI1162" s="11"/>
    </row>
    <row r="1163" ht="12.75">
      <c r="AI1163" s="11"/>
    </row>
    <row r="1164" ht="12.75">
      <c r="AI1164" s="11"/>
    </row>
    <row r="1165" ht="12.75">
      <c r="AI1165" s="11"/>
    </row>
    <row r="1166" ht="12.75">
      <c r="AI1166" s="11"/>
    </row>
    <row r="1167" ht="12.75">
      <c r="AI1167" s="11"/>
    </row>
    <row r="1168" ht="12.75">
      <c r="AI1168" s="11"/>
    </row>
    <row r="1169" ht="12.75">
      <c r="AI1169" s="11"/>
    </row>
    <row r="1170" ht="12.75">
      <c r="AI1170" s="11"/>
    </row>
    <row r="1171" ht="12.75">
      <c r="AI1171" s="11"/>
    </row>
    <row r="1172" ht="12.75">
      <c r="AI1172" s="11"/>
    </row>
    <row r="1173" ht="12.75">
      <c r="AI1173" s="11"/>
    </row>
    <row r="1174" ht="12.75">
      <c r="AI1174" s="11"/>
    </row>
    <row r="1175" ht="12.75">
      <c r="AI1175" s="11"/>
    </row>
    <row r="1176" ht="12.75">
      <c r="AI1176" s="11"/>
    </row>
    <row r="1177" ht="12.75">
      <c r="AI1177" s="11"/>
    </row>
    <row r="1178" ht="12.75">
      <c r="AI1178" s="11"/>
    </row>
    <row r="1179" ht="12.75">
      <c r="AI1179" s="11"/>
    </row>
    <row r="1180" ht="12.75">
      <c r="AI1180" s="11"/>
    </row>
    <row r="1181" ht="12.75">
      <c r="AI1181" s="11"/>
    </row>
    <row r="1182" ht="12.75">
      <c r="AI1182" s="11"/>
    </row>
    <row r="1183" ht="12.75">
      <c r="AI1183" s="11"/>
    </row>
    <row r="1184" ht="12.75">
      <c r="AI1184" s="11"/>
    </row>
    <row r="1185" ht="12.75">
      <c r="AI1185" s="11"/>
    </row>
    <row r="1186" ht="12.75">
      <c r="AI1186" s="11"/>
    </row>
    <row r="1187" ht="12.75">
      <c r="AI1187" s="11"/>
    </row>
    <row r="1188" ht="12.75">
      <c r="AI1188" s="11"/>
    </row>
    <row r="1189" ht="12.75">
      <c r="AI1189" s="11"/>
    </row>
    <row r="1190" ht="12.75">
      <c r="AI1190" s="11"/>
    </row>
    <row r="1191" ht="12.75">
      <c r="AI1191" s="11"/>
    </row>
    <row r="1192" ht="12.75">
      <c r="AI1192" s="11"/>
    </row>
    <row r="1193" ht="12.75">
      <c r="AI1193" s="11"/>
    </row>
    <row r="1194" ht="12.75">
      <c r="AI1194" s="11"/>
    </row>
    <row r="1195" ht="12.75">
      <c r="AI1195" s="11"/>
    </row>
    <row r="1196" ht="12.75">
      <c r="AI1196" s="11"/>
    </row>
    <row r="1197" ht="12.75">
      <c r="AI1197" s="11"/>
    </row>
    <row r="1198" ht="12.75">
      <c r="AI1198" s="11"/>
    </row>
    <row r="1199" ht="12.75">
      <c r="AI1199" s="11"/>
    </row>
    <row r="1200" ht="12.75">
      <c r="AI1200" s="11"/>
    </row>
    <row r="1201" ht="12.75">
      <c r="AI1201" s="11"/>
    </row>
    <row r="1202" ht="12.75">
      <c r="AI1202" s="11"/>
    </row>
    <row r="1203" ht="12.75">
      <c r="AI1203" s="11"/>
    </row>
    <row r="1204" ht="12.75">
      <c r="AI1204" s="11"/>
    </row>
    <row r="1205" ht="12.75">
      <c r="AI1205" s="11"/>
    </row>
    <row r="1206" ht="12.75">
      <c r="AI1206" s="11"/>
    </row>
    <row r="1207" ht="12.75">
      <c r="AI1207" s="11"/>
    </row>
    <row r="1208" ht="12.75">
      <c r="AI1208" s="11"/>
    </row>
    <row r="1209" ht="12.75">
      <c r="AI1209" s="11"/>
    </row>
    <row r="1210" ht="12.75">
      <c r="AI1210" s="11"/>
    </row>
    <row r="1211" ht="12.75">
      <c r="AI1211" s="11"/>
    </row>
    <row r="1212" ht="12.75">
      <c r="AI1212" s="11"/>
    </row>
    <row r="1213" ht="12.75">
      <c r="AI1213" s="11"/>
    </row>
    <row r="1214" ht="12.75">
      <c r="AI1214" s="11"/>
    </row>
    <row r="1215" ht="12.75">
      <c r="AI1215" s="11"/>
    </row>
    <row r="1216" ht="12.75">
      <c r="AI1216" s="11"/>
    </row>
    <row r="1217" ht="12.75">
      <c r="AI1217" s="11"/>
    </row>
    <row r="1218" ht="12.75">
      <c r="AI1218" s="11"/>
    </row>
    <row r="1219" ht="12.75">
      <c r="AI1219" s="11"/>
    </row>
    <row r="1220" ht="12.75">
      <c r="AI1220" s="11"/>
    </row>
    <row r="1221" ht="12.75">
      <c r="AI1221" s="11"/>
    </row>
    <row r="1222" ht="12.75">
      <c r="AI1222" s="11"/>
    </row>
    <row r="1223" ht="12.75">
      <c r="AI1223" s="11"/>
    </row>
    <row r="1224" ht="12.75">
      <c r="AI1224" s="11"/>
    </row>
    <row r="1225" ht="12.75">
      <c r="AI1225" s="11"/>
    </row>
    <row r="1226" ht="12.75">
      <c r="AI1226" s="11"/>
    </row>
    <row r="1227" ht="12.75">
      <c r="AI1227" s="11"/>
    </row>
    <row r="1228" ht="12.75">
      <c r="AI1228" s="11"/>
    </row>
    <row r="1229" ht="12.75">
      <c r="AI1229" s="11"/>
    </row>
    <row r="1230" ht="12.75">
      <c r="AI1230" s="11"/>
    </row>
    <row r="1231" ht="12.75">
      <c r="AI1231" s="11"/>
    </row>
    <row r="1232" ht="12.75">
      <c r="AI1232" s="11"/>
    </row>
    <row r="1233" ht="12.75">
      <c r="AI1233" s="11"/>
    </row>
    <row r="1234" ht="12.75">
      <c r="AI1234" s="11"/>
    </row>
    <row r="1235" ht="12.75">
      <c r="AI1235" s="11"/>
    </row>
    <row r="1236" ht="12.75">
      <c r="AI1236" s="11"/>
    </row>
    <row r="1237" ht="12.75">
      <c r="AI1237" s="11"/>
    </row>
    <row r="1238" ht="12.75">
      <c r="AI1238" s="11"/>
    </row>
    <row r="1239" ht="12.75">
      <c r="AI1239" s="11"/>
    </row>
    <row r="1240" ht="12.75">
      <c r="AI1240" s="11"/>
    </row>
    <row r="1241" ht="12.75">
      <c r="AI1241" s="11"/>
    </row>
    <row r="1242" ht="12.75">
      <c r="AI1242" s="11"/>
    </row>
    <row r="1243" ht="12.75">
      <c r="AI1243" s="11"/>
    </row>
    <row r="1244" ht="12.75">
      <c r="AI1244" s="11"/>
    </row>
    <row r="1245" ht="12.75">
      <c r="AI1245" s="11"/>
    </row>
    <row r="1246" ht="12.75">
      <c r="AI1246" s="11"/>
    </row>
    <row r="1247" ht="12.75">
      <c r="AI1247" s="11"/>
    </row>
    <row r="1248" ht="12.75">
      <c r="AI1248" s="11"/>
    </row>
    <row r="1249" ht="12.75">
      <c r="AI1249" s="11"/>
    </row>
    <row r="1250" ht="12.75">
      <c r="AI1250" s="11"/>
    </row>
    <row r="1251" ht="12.75">
      <c r="AI1251" s="11"/>
    </row>
    <row r="1252" ht="12.75">
      <c r="AI1252" s="11"/>
    </row>
    <row r="1253" ht="12.75">
      <c r="AI1253" s="11"/>
    </row>
    <row r="1254" ht="12.75">
      <c r="AI1254" s="11"/>
    </row>
    <row r="1255" ht="12.75">
      <c r="AI1255" s="11"/>
    </row>
    <row r="1256" ht="12.75">
      <c r="AI1256" s="11"/>
    </row>
    <row r="1257" ht="12.75">
      <c r="AI1257" s="11"/>
    </row>
    <row r="1258" ht="12.75">
      <c r="AI1258" s="11"/>
    </row>
    <row r="1259" ht="12.75">
      <c r="AI1259" s="11"/>
    </row>
    <row r="1260" ht="12.75">
      <c r="AI1260" s="11"/>
    </row>
    <row r="1261" ht="12.75">
      <c r="AI1261" s="11"/>
    </row>
    <row r="1262" ht="12.75">
      <c r="AI1262" s="11"/>
    </row>
    <row r="1263" ht="12.75">
      <c r="AI1263" s="11"/>
    </row>
    <row r="1264" ht="12.75">
      <c r="AI1264" s="11"/>
    </row>
    <row r="1265" ht="12.75">
      <c r="AI1265" s="11"/>
    </row>
    <row r="1266" ht="12.75">
      <c r="AI1266" s="11"/>
    </row>
    <row r="1267" ht="12.75">
      <c r="AI1267" s="11"/>
    </row>
    <row r="1268" ht="12.75">
      <c r="AI1268" s="11"/>
    </row>
    <row r="1269" ht="12.75">
      <c r="AI1269" s="11"/>
    </row>
    <row r="1270" ht="12.75">
      <c r="AI1270" s="11"/>
    </row>
    <row r="1271" ht="12.75">
      <c r="AI1271" s="11"/>
    </row>
    <row r="1272" ht="12.75">
      <c r="AI1272" s="11"/>
    </row>
    <row r="1273" ht="12.75">
      <c r="AI1273" s="11"/>
    </row>
    <row r="1274" ht="12.75">
      <c r="AI1274" s="11"/>
    </row>
    <row r="1275" ht="12.75">
      <c r="AI1275" s="11"/>
    </row>
    <row r="1276" ht="12.75">
      <c r="AI1276" s="11"/>
    </row>
    <row r="1277" ht="12.75">
      <c r="AI1277" s="11"/>
    </row>
    <row r="1278" ht="12.75">
      <c r="AI1278" s="11"/>
    </row>
    <row r="1279" ht="12.75">
      <c r="AI1279" s="11"/>
    </row>
    <row r="1280" ht="12.75">
      <c r="AI1280" s="11"/>
    </row>
    <row r="1281" ht="12.75">
      <c r="AI1281" s="11"/>
    </row>
    <row r="1282" ht="12.75">
      <c r="AI1282" s="11"/>
    </row>
    <row r="1283" ht="12.75">
      <c r="AI1283" s="11"/>
    </row>
    <row r="1284" ht="12.75">
      <c r="AI1284" s="11"/>
    </row>
    <row r="1285" ht="12.75">
      <c r="AI1285" s="11"/>
    </row>
    <row r="1286" ht="12.75">
      <c r="AI1286" s="11"/>
    </row>
    <row r="1287" ht="12.75">
      <c r="AI1287" s="11"/>
    </row>
    <row r="1288" ht="12.75">
      <c r="AI1288" s="11"/>
    </row>
    <row r="1289" ht="12.75">
      <c r="AI1289" s="11"/>
    </row>
    <row r="1290" ht="12.75">
      <c r="AI1290" s="11"/>
    </row>
    <row r="1291" ht="12.75">
      <c r="AI1291" s="11"/>
    </row>
    <row r="1292" ht="12.75">
      <c r="AI1292" s="11"/>
    </row>
    <row r="1293" ht="12.75">
      <c r="AI1293" s="11"/>
    </row>
    <row r="1294" ht="12.75">
      <c r="AI1294" s="11"/>
    </row>
    <row r="1295" ht="12.75">
      <c r="AI1295" s="11"/>
    </row>
    <row r="1296" ht="12.75">
      <c r="AI1296" s="11"/>
    </row>
    <row r="1297" ht="12.75">
      <c r="AI1297" s="11"/>
    </row>
    <row r="1298" ht="12.75">
      <c r="AI1298" s="11"/>
    </row>
    <row r="1299" ht="12.75">
      <c r="AI1299" s="11"/>
    </row>
    <row r="1300" ht="12.75">
      <c r="AI1300" s="11"/>
    </row>
    <row r="1301" ht="12.75">
      <c r="AI1301" s="11"/>
    </row>
    <row r="1302" ht="12.75">
      <c r="AI1302" s="11"/>
    </row>
    <row r="1303" ht="12.75">
      <c r="AI1303" s="11"/>
    </row>
    <row r="1304" ht="12.75">
      <c r="AI1304" s="11"/>
    </row>
    <row r="1305" ht="12.75">
      <c r="AI1305" s="11"/>
    </row>
    <row r="1306" ht="12.75">
      <c r="AI1306" s="11"/>
    </row>
    <row r="1307" ht="12.75">
      <c r="AI1307" s="11"/>
    </row>
    <row r="1308" ht="12.75">
      <c r="AI1308" s="11"/>
    </row>
    <row r="1309" ht="12.75">
      <c r="AI1309" s="11"/>
    </row>
    <row r="1310" ht="12.75">
      <c r="AI1310" s="11"/>
    </row>
    <row r="1311" ht="12.75">
      <c r="AI1311" s="11"/>
    </row>
    <row r="1312" ht="12.75">
      <c r="AI1312" s="11"/>
    </row>
    <row r="1313" ht="12.75">
      <c r="AI1313" s="11"/>
    </row>
    <row r="1314" ht="12.75">
      <c r="AI1314" s="11"/>
    </row>
    <row r="1315" ht="12.75">
      <c r="AI1315" s="11"/>
    </row>
    <row r="1316" ht="12.75">
      <c r="AI1316" s="11"/>
    </row>
    <row r="1317" ht="12.75">
      <c r="AI1317" s="11"/>
    </row>
    <row r="1318" ht="12.75">
      <c r="AI1318" s="11"/>
    </row>
    <row r="1319" ht="12.75">
      <c r="AI1319" s="11"/>
    </row>
    <row r="1320" ht="12.75">
      <c r="AI1320" s="11"/>
    </row>
    <row r="1321" ht="12.75">
      <c r="AI1321" s="11"/>
    </row>
    <row r="1322" ht="12.75">
      <c r="AI1322" s="11"/>
    </row>
    <row r="1323" ht="12.75">
      <c r="AI1323" s="11"/>
    </row>
    <row r="1324" ht="12.75">
      <c r="AI1324" s="11"/>
    </row>
    <row r="1325" ht="12.75">
      <c r="AI1325" s="11"/>
    </row>
    <row r="1326" ht="12.75">
      <c r="AI1326" s="11"/>
    </row>
    <row r="1327" ht="12.75">
      <c r="AI1327" s="11"/>
    </row>
    <row r="1328" ht="12.75">
      <c r="AI1328" s="11"/>
    </row>
    <row r="1329" ht="12.75">
      <c r="AI1329" s="11"/>
    </row>
    <row r="1330" ht="12.75">
      <c r="AI1330" s="11"/>
    </row>
    <row r="1331" ht="12.75">
      <c r="AI1331" s="11"/>
    </row>
    <row r="1332" ht="12.75">
      <c r="AI1332" s="11"/>
    </row>
    <row r="1333" ht="12.75">
      <c r="AI1333" s="11"/>
    </row>
    <row r="1334" ht="12.75">
      <c r="AI1334" s="11"/>
    </row>
    <row r="1335" ht="12.75">
      <c r="AI1335" s="11"/>
    </row>
    <row r="1336" ht="12.75">
      <c r="AI1336" s="11"/>
    </row>
    <row r="1337" ht="12.75">
      <c r="AI1337" s="11"/>
    </row>
    <row r="1338" ht="12.75">
      <c r="AI1338" s="11"/>
    </row>
    <row r="1339" ht="12.75">
      <c r="AI1339" s="11"/>
    </row>
    <row r="1340" ht="12.75">
      <c r="AI1340" s="11"/>
    </row>
    <row r="1341" ht="12.75">
      <c r="AI1341" s="11"/>
    </row>
    <row r="1342" ht="12.75">
      <c r="AI1342" s="11"/>
    </row>
    <row r="1343" ht="12.75">
      <c r="AI1343" s="11"/>
    </row>
    <row r="1344" ht="12.75">
      <c r="AI1344" s="11"/>
    </row>
    <row r="1345" ht="12.75">
      <c r="AI1345" s="11"/>
    </row>
    <row r="1346" ht="12.75">
      <c r="AI1346" s="11"/>
    </row>
    <row r="1347" ht="12.75">
      <c r="AI1347" s="11"/>
    </row>
    <row r="1348" ht="12.75">
      <c r="AI1348" s="11"/>
    </row>
    <row r="1349" ht="12.75">
      <c r="AI1349" s="11"/>
    </row>
    <row r="1350" ht="12.75">
      <c r="AI1350" s="11"/>
    </row>
    <row r="1351" ht="12.75">
      <c r="AI1351" s="11"/>
    </row>
    <row r="1352" ht="12.75">
      <c r="AI1352" s="11"/>
    </row>
    <row r="1353" ht="12.75">
      <c r="AI1353" s="11"/>
    </row>
    <row r="1354" ht="12.75">
      <c r="AI1354" s="11"/>
    </row>
    <row r="1355" ht="12.75">
      <c r="AI1355" s="11"/>
    </row>
    <row r="1356" ht="12.75">
      <c r="AI1356" s="11"/>
    </row>
    <row r="1357" ht="12.75">
      <c r="AI1357" s="11"/>
    </row>
    <row r="1358" ht="12.75">
      <c r="AI1358" s="11"/>
    </row>
    <row r="1359" ht="12.75">
      <c r="AI1359" s="11"/>
    </row>
    <row r="1360" ht="12.75">
      <c r="AI1360" s="11"/>
    </row>
    <row r="1361" ht="12.75">
      <c r="AI1361" s="11"/>
    </row>
    <row r="1362" ht="12.75">
      <c r="AI1362" s="11"/>
    </row>
    <row r="1363" ht="12.75">
      <c r="AI1363" s="11"/>
    </row>
    <row r="1364" ht="12.75">
      <c r="AI1364" s="11"/>
    </row>
    <row r="1365" ht="12.75">
      <c r="AI1365" s="11"/>
    </row>
    <row r="1366" ht="12.75">
      <c r="AI1366" s="11"/>
    </row>
    <row r="1367" ht="12.75">
      <c r="AI1367" s="11"/>
    </row>
    <row r="1368" ht="12.75">
      <c r="AI1368" s="11"/>
    </row>
    <row r="1369" ht="12.75">
      <c r="AI1369" s="11"/>
    </row>
    <row r="1370" ht="12.75">
      <c r="AI1370" s="11"/>
    </row>
    <row r="1371" ht="12.75">
      <c r="AI1371" s="11"/>
    </row>
    <row r="1372" ht="12.75">
      <c r="AI1372" s="11"/>
    </row>
    <row r="1373" ht="12.75">
      <c r="AI1373" s="11"/>
    </row>
    <row r="1374" ht="12.75">
      <c r="AI1374" s="11"/>
    </row>
    <row r="1375" ht="12.75">
      <c r="AI1375" s="11"/>
    </row>
    <row r="1376" ht="12.75">
      <c r="AI1376" s="11"/>
    </row>
    <row r="1377" ht="12.75">
      <c r="AI1377" s="11"/>
    </row>
    <row r="1378" ht="12.75">
      <c r="AI1378" s="11"/>
    </row>
    <row r="1379" ht="12.75">
      <c r="AI1379" s="11"/>
    </row>
    <row r="1380" ht="12.75">
      <c r="AI1380" s="11"/>
    </row>
    <row r="1381" ht="12.75">
      <c r="AI1381" s="11"/>
    </row>
    <row r="1382" ht="12.75">
      <c r="AI1382" s="11"/>
    </row>
    <row r="1383" ht="12.75">
      <c r="AI1383" s="11"/>
    </row>
    <row r="1384" ht="12.75">
      <c r="AI1384" s="11"/>
    </row>
    <row r="1385" ht="12.75">
      <c r="AI1385" s="11"/>
    </row>
    <row r="1386" ht="12.75">
      <c r="AI1386" s="11"/>
    </row>
    <row r="1387" ht="12.75">
      <c r="AI1387" s="11"/>
    </row>
    <row r="1388" ht="12.75">
      <c r="AI1388" s="11"/>
    </row>
    <row r="1389" ht="12.75">
      <c r="AI1389" s="11"/>
    </row>
    <row r="1390" ht="12.75">
      <c r="AI1390" s="11"/>
    </row>
    <row r="1391" ht="12.75">
      <c r="AI1391" s="11"/>
    </row>
    <row r="1392" ht="12.75">
      <c r="AI1392" s="11"/>
    </row>
    <row r="1393" ht="12.75">
      <c r="AI1393" s="11"/>
    </row>
    <row r="1394" ht="12.75">
      <c r="AI1394" s="11"/>
    </row>
    <row r="1395" ht="12.75">
      <c r="AI1395" s="11"/>
    </row>
    <row r="1396" ht="12.75">
      <c r="AI1396" s="11"/>
    </row>
    <row r="1397" ht="12.75">
      <c r="AI1397" s="11"/>
    </row>
    <row r="1398" ht="12.75">
      <c r="AI1398" s="11"/>
    </row>
    <row r="1399" ht="12.75">
      <c r="AI1399" s="11"/>
    </row>
    <row r="1400" ht="12.75">
      <c r="AI1400" s="11"/>
    </row>
    <row r="1401" ht="12.75">
      <c r="AI1401" s="11"/>
    </row>
    <row r="1402" ht="12.75">
      <c r="AI1402" s="11"/>
    </row>
    <row r="1403" ht="12.75">
      <c r="AI1403" s="11"/>
    </row>
    <row r="1404" ht="12.75">
      <c r="AI1404" s="11"/>
    </row>
    <row r="1405" ht="12.75">
      <c r="AI1405" s="11"/>
    </row>
    <row r="1406" ht="12.75">
      <c r="AI1406" s="11"/>
    </row>
    <row r="1407" ht="12.75">
      <c r="AI1407" s="11"/>
    </row>
    <row r="1408" ht="12.75">
      <c r="AI1408" s="11"/>
    </row>
    <row r="1409" ht="12.75">
      <c r="AI1409" s="11"/>
    </row>
    <row r="1410" ht="12.75">
      <c r="AI1410" s="11"/>
    </row>
    <row r="1411" ht="12.75">
      <c r="AI1411" s="11"/>
    </row>
    <row r="1412" ht="12.75">
      <c r="AI1412" s="11"/>
    </row>
    <row r="1413" ht="12.75">
      <c r="AI1413" s="11"/>
    </row>
    <row r="1414" ht="12.75">
      <c r="AI1414" s="11"/>
    </row>
    <row r="1415" ht="12.75">
      <c r="AI1415" s="11"/>
    </row>
    <row r="1416" ht="12.75">
      <c r="AI1416" s="11"/>
    </row>
    <row r="1417" ht="12.75">
      <c r="AI1417" s="11"/>
    </row>
    <row r="1418" ht="12.75">
      <c r="AI1418" s="11"/>
    </row>
    <row r="1419" ht="12.75">
      <c r="AI1419" s="11"/>
    </row>
    <row r="1420" ht="12.75">
      <c r="AI1420" s="11"/>
    </row>
    <row r="1421" ht="12.75">
      <c r="AI1421" s="11"/>
    </row>
    <row r="1422" ht="12.75">
      <c r="AI1422" s="11"/>
    </row>
    <row r="1423" ht="12.75">
      <c r="AI1423" s="11"/>
    </row>
    <row r="1424" ht="12.75">
      <c r="AI1424" s="11"/>
    </row>
    <row r="1425" ht="12.75">
      <c r="AI1425" s="11"/>
    </row>
    <row r="1426" ht="12.75">
      <c r="AI1426" s="11"/>
    </row>
    <row r="1427" ht="12.75">
      <c r="AI1427" s="11"/>
    </row>
    <row r="1428" ht="12.75">
      <c r="AI1428" s="11"/>
    </row>
    <row r="1429" ht="12.75">
      <c r="AI1429" s="11"/>
    </row>
    <row r="1430" ht="12.75">
      <c r="AI1430" s="11"/>
    </row>
    <row r="1431" ht="12.75">
      <c r="AI1431" s="11"/>
    </row>
    <row r="1432" ht="12.75">
      <c r="AI1432" s="11"/>
    </row>
    <row r="1433" ht="12.75">
      <c r="AI1433" s="11"/>
    </row>
    <row r="1434" ht="12.75">
      <c r="AI1434" s="11"/>
    </row>
    <row r="1435" ht="12.75">
      <c r="AI1435" s="11"/>
    </row>
    <row r="1436" ht="12.75">
      <c r="AI1436" s="11"/>
    </row>
    <row r="1437" ht="12.75">
      <c r="AI1437" s="11"/>
    </row>
    <row r="1438" ht="12.75">
      <c r="AI1438" s="11"/>
    </row>
    <row r="1439" ht="12.75">
      <c r="AI1439" s="11"/>
    </row>
    <row r="1440" ht="12.75">
      <c r="AI1440" s="11"/>
    </row>
    <row r="1441" ht="12.75">
      <c r="AI1441" s="11"/>
    </row>
    <row r="1442" ht="12.75">
      <c r="AI1442" s="11"/>
    </row>
    <row r="1443" ht="12.75">
      <c r="AI1443" s="11"/>
    </row>
    <row r="1444" ht="12.75">
      <c r="AI1444" s="11"/>
    </row>
    <row r="1445" ht="12.75">
      <c r="AI1445" s="11"/>
    </row>
    <row r="1446" ht="12.75">
      <c r="AI1446" s="11"/>
    </row>
    <row r="1447" ht="12.75">
      <c r="AI1447" s="11"/>
    </row>
    <row r="1448" ht="12.75">
      <c r="AI1448" s="11"/>
    </row>
    <row r="1449" ht="12.75">
      <c r="AI1449" s="11"/>
    </row>
    <row r="1450" ht="12.75">
      <c r="AI1450" s="11"/>
    </row>
    <row r="1451" ht="12.75">
      <c r="AI1451" s="11"/>
    </row>
    <row r="1452" ht="12.75">
      <c r="AI1452" s="11"/>
    </row>
    <row r="1453" ht="12.75">
      <c r="AI1453" s="11"/>
    </row>
    <row r="1454" ht="12.75">
      <c r="AI1454" s="11"/>
    </row>
    <row r="1455" ht="12.75">
      <c r="AI1455" s="11"/>
    </row>
    <row r="1456" ht="12.75">
      <c r="AI1456" s="11"/>
    </row>
    <row r="1457" ht="12.75">
      <c r="AI1457" s="11"/>
    </row>
    <row r="1458" ht="12.75">
      <c r="AI1458" s="11"/>
    </row>
    <row r="1459" ht="12.75">
      <c r="AI1459" s="11"/>
    </row>
    <row r="1460" ht="12.75">
      <c r="AI1460" s="11"/>
    </row>
    <row r="1461" ht="12.75">
      <c r="AI1461" s="11"/>
    </row>
    <row r="1462" ht="12.75">
      <c r="AI1462" s="11"/>
    </row>
    <row r="1463" ht="12.75">
      <c r="AI1463" s="11"/>
    </row>
    <row r="1464" ht="12.75">
      <c r="AI1464" s="11"/>
    </row>
    <row r="1465" ht="12.75">
      <c r="AI1465" s="11"/>
    </row>
    <row r="1466" ht="12.75">
      <c r="AI1466" s="11"/>
    </row>
    <row r="1467" ht="12.75">
      <c r="AI1467" s="11"/>
    </row>
    <row r="1468" ht="12.75">
      <c r="AI1468" s="11"/>
    </row>
    <row r="1469" ht="12.75">
      <c r="AI1469" s="11"/>
    </row>
    <row r="1470" ht="12.75">
      <c r="AI1470" s="11"/>
    </row>
    <row r="1471" ht="12.75">
      <c r="AI1471" s="11"/>
    </row>
    <row r="1472" ht="12.75">
      <c r="AI1472" s="11"/>
    </row>
    <row r="1473" ht="12.75">
      <c r="AI1473" s="11"/>
    </row>
    <row r="1474" ht="12.75">
      <c r="AI1474" s="11"/>
    </row>
    <row r="1475" ht="12.75">
      <c r="AI1475" s="11"/>
    </row>
    <row r="1476" ht="12.75">
      <c r="AI1476" s="11"/>
    </row>
    <row r="1477" ht="12.75">
      <c r="AI1477" s="11"/>
    </row>
    <row r="1478" ht="12.75">
      <c r="AI1478" s="11"/>
    </row>
    <row r="1479" ht="12.75">
      <c r="AI1479" s="11"/>
    </row>
    <row r="1480" ht="12.75">
      <c r="AI1480" s="11"/>
    </row>
    <row r="1481" ht="12.75">
      <c r="AI1481" s="11"/>
    </row>
    <row r="1482" ht="12.75">
      <c r="AI1482" s="11"/>
    </row>
    <row r="1483" ht="12.75">
      <c r="AI1483" s="11"/>
    </row>
    <row r="1484" ht="12.75">
      <c r="AI1484" s="11"/>
    </row>
    <row r="1485" ht="12.75">
      <c r="AI1485" s="11"/>
    </row>
    <row r="1486" ht="12.75">
      <c r="AI1486" s="11"/>
    </row>
    <row r="1487" ht="12.75">
      <c r="AI1487" s="11"/>
    </row>
    <row r="1488" ht="12.75">
      <c r="AI1488" s="11"/>
    </row>
    <row r="1489" ht="12.75">
      <c r="AI1489" s="11"/>
    </row>
    <row r="1490" ht="12.75">
      <c r="AI1490" s="11"/>
    </row>
    <row r="1491" ht="12.75">
      <c r="AI1491" s="11"/>
    </row>
    <row r="1492" ht="12.75">
      <c r="AI1492" s="11"/>
    </row>
    <row r="1493" ht="12.75">
      <c r="AI1493" s="11"/>
    </row>
    <row r="1494" ht="12.75">
      <c r="AI1494" s="11"/>
    </row>
    <row r="1495" ht="12.75">
      <c r="AI1495" s="11"/>
    </row>
    <row r="1496" ht="12.75">
      <c r="AI1496" s="11"/>
    </row>
    <row r="1497" ht="12.75">
      <c r="AI1497" s="11"/>
    </row>
    <row r="1498" ht="12.75">
      <c r="AI1498" s="11"/>
    </row>
    <row r="1499" ht="12.75">
      <c r="AI1499" s="11"/>
    </row>
    <row r="1500" ht="12.75">
      <c r="AI1500" s="11"/>
    </row>
    <row r="1501" ht="12.75">
      <c r="AI1501" s="11"/>
    </row>
    <row r="1502" ht="12.75">
      <c r="AI1502" s="11"/>
    </row>
    <row r="1503" ht="12.75">
      <c r="AI1503" s="11"/>
    </row>
    <row r="1504" ht="12.75">
      <c r="AI1504" s="11"/>
    </row>
    <row r="1505" ht="12.75">
      <c r="AI1505" s="11"/>
    </row>
    <row r="1506" ht="12.75">
      <c r="AI1506" s="11"/>
    </row>
    <row r="1507" ht="12.75">
      <c r="AI1507" s="11"/>
    </row>
    <row r="1508" ht="12.75">
      <c r="AI1508" s="11"/>
    </row>
    <row r="1509" ht="12.75">
      <c r="AI1509" s="11"/>
    </row>
    <row r="1510" ht="12.75">
      <c r="AI1510" s="11"/>
    </row>
    <row r="1511" ht="12.75">
      <c r="AI1511" s="11"/>
    </row>
    <row r="1512" ht="12.75">
      <c r="AI1512" s="11"/>
    </row>
    <row r="1513" ht="12.75">
      <c r="AI1513" s="11"/>
    </row>
    <row r="1514" ht="12.75">
      <c r="AI1514" s="11"/>
    </row>
    <row r="1515" ht="12.75">
      <c r="AI1515" s="11"/>
    </row>
    <row r="1516" ht="12.75">
      <c r="AI1516" s="11"/>
    </row>
    <row r="1517" ht="12.75">
      <c r="AI1517" s="11"/>
    </row>
    <row r="1518" ht="12.75">
      <c r="AI1518" s="11"/>
    </row>
    <row r="1519" ht="12.75">
      <c r="AI1519" s="11"/>
    </row>
    <row r="1520" ht="12.75">
      <c r="AI1520" s="11"/>
    </row>
    <row r="1521" ht="12.75">
      <c r="AI1521" s="11"/>
    </row>
    <row r="1522" ht="12.75">
      <c r="AI1522" s="11"/>
    </row>
    <row r="1523" ht="12.75">
      <c r="AI1523" s="11"/>
    </row>
    <row r="1524" ht="12.75">
      <c r="AI1524" s="11"/>
    </row>
    <row r="1525" ht="12.75">
      <c r="AI1525" s="11"/>
    </row>
    <row r="1526" ht="12.75">
      <c r="AI1526" s="11"/>
    </row>
    <row r="1527" ht="12.75">
      <c r="AI1527" s="11"/>
    </row>
    <row r="1528" ht="12.75">
      <c r="AI1528" s="11"/>
    </row>
    <row r="1529" ht="12.75">
      <c r="AI1529" s="11"/>
    </row>
    <row r="1530" ht="12.75">
      <c r="AI1530" s="11"/>
    </row>
    <row r="1531" ht="12.75">
      <c r="AI1531" s="11"/>
    </row>
    <row r="1532" ht="12.75">
      <c r="AI1532" s="11"/>
    </row>
    <row r="1533" ht="12.75">
      <c r="AI1533" s="11"/>
    </row>
    <row r="1534" ht="12.75">
      <c r="AI1534" s="11"/>
    </row>
    <row r="1535" ht="12.75">
      <c r="AI1535" s="11"/>
    </row>
    <row r="1536" ht="12.75">
      <c r="AI1536" s="11"/>
    </row>
    <row r="1537" ht="12.75">
      <c r="AI1537" s="11"/>
    </row>
    <row r="1538" ht="12.75">
      <c r="AI1538" s="11"/>
    </row>
    <row r="1539" ht="12.75">
      <c r="AI1539" s="11"/>
    </row>
    <row r="1540" ht="12.75">
      <c r="AI1540" s="11"/>
    </row>
    <row r="1541" ht="12.75">
      <c r="AI1541" s="11"/>
    </row>
    <row r="1542" ht="12.75">
      <c r="AI1542" s="11"/>
    </row>
    <row r="1543" ht="12.75">
      <c r="AI1543" s="11"/>
    </row>
    <row r="1544" ht="12.75">
      <c r="AI1544" s="11"/>
    </row>
    <row r="1545" ht="12.75">
      <c r="AI1545" s="11"/>
    </row>
    <row r="1546" ht="12.75">
      <c r="AI1546" s="11"/>
    </row>
    <row r="1547" ht="12.75">
      <c r="AI1547" s="11"/>
    </row>
    <row r="1548" ht="12.75">
      <c r="AI1548" s="11"/>
    </row>
    <row r="1549" ht="12.75">
      <c r="AI1549" s="11"/>
    </row>
    <row r="1550" ht="12.75">
      <c r="AI1550" s="11"/>
    </row>
    <row r="1551" ht="12.75">
      <c r="AI1551" s="11"/>
    </row>
    <row r="1552" ht="12.75">
      <c r="AI1552" s="11"/>
    </row>
    <row r="1553" ht="12.75">
      <c r="AI1553" s="11"/>
    </row>
    <row r="1554" ht="12.75">
      <c r="AI1554" s="11"/>
    </row>
    <row r="1555" ht="12.75">
      <c r="AI1555" s="11"/>
    </row>
    <row r="1556" ht="12.75">
      <c r="AI1556" s="11"/>
    </row>
    <row r="1557" ht="12.75">
      <c r="AI1557" s="11"/>
    </row>
    <row r="1558" ht="12.75">
      <c r="AI1558" s="11"/>
    </row>
    <row r="1559" ht="12.75">
      <c r="AI1559" s="11"/>
    </row>
    <row r="1560" ht="12.75">
      <c r="AI1560" s="11"/>
    </row>
    <row r="1561" ht="12.75">
      <c r="AI1561" s="11"/>
    </row>
    <row r="1562" ht="12.75">
      <c r="AI1562" s="11"/>
    </row>
    <row r="1563" ht="12.75">
      <c r="AI1563" s="11"/>
    </row>
    <row r="1564" ht="12.75">
      <c r="AI1564" s="11"/>
    </row>
    <row r="1565" ht="12.75">
      <c r="AI1565" s="11"/>
    </row>
    <row r="1566" ht="12.75">
      <c r="AI1566" s="11"/>
    </row>
    <row r="1567" ht="12.75">
      <c r="AI1567" s="11"/>
    </row>
    <row r="1568" ht="12.75">
      <c r="AI1568" s="11"/>
    </row>
    <row r="1569" ht="12.75">
      <c r="AI1569" s="11"/>
    </row>
    <row r="1570" ht="12.75">
      <c r="AI1570" s="11"/>
    </row>
    <row r="1571" ht="12.75">
      <c r="AI1571" s="11"/>
    </row>
    <row r="1572" ht="12.75">
      <c r="AI1572" s="11"/>
    </row>
    <row r="1573" ht="12.75">
      <c r="AI1573" s="11"/>
    </row>
    <row r="1574" ht="12.75">
      <c r="AI1574" s="11"/>
    </row>
    <row r="1575" ht="12.75">
      <c r="AI1575" s="11"/>
    </row>
    <row r="1576" ht="12.75">
      <c r="AI1576" s="11"/>
    </row>
    <row r="1577" ht="12.75">
      <c r="AI1577" s="11"/>
    </row>
    <row r="1578" ht="12.75">
      <c r="AI1578" s="11"/>
    </row>
    <row r="1579" ht="12.75">
      <c r="AI1579" s="11"/>
    </row>
    <row r="1580" ht="12.75">
      <c r="AI1580" s="11"/>
    </row>
    <row r="1581" ht="12.75">
      <c r="AI1581" s="11"/>
    </row>
    <row r="1582" ht="12.75">
      <c r="AI1582" s="11"/>
    </row>
    <row r="1583" ht="12.75">
      <c r="AI1583" s="11"/>
    </row>
    <row r="1584" ht="12.75">
      <c r="AI1584" s="11"/>
    </row>
    <row r="1585" ht="12.75">
      <c r="AI1585" s="11"/>
    </row>
    <row r="1586" ht="12.75">
      <c r="AI1586" s="11"/>
    </row>
    <row r="1587" ht="12.75">
      <c r="AI1587" s="11"/>
    </row>
    <row r="1588" ht="12.75">
      <c r="AI1588" s="11"/>
    </row>
    <row r="1589" ht="12.75">
      <c r="AI1589" s="11"/>
    </row>
    <row r="1590" ht="12.75">
      <c r="AI1590" s="11"/>
    </row>
    <row r="1591" ht="12.75">
      <c r="AI1591" s="11"/>
    </row>
    <row r="1592" ht="12.75">
      <c r="AI1592" s="11"/>
    </row>
    <row r="1593" ht="12.75">
      <c r="AI1593" s="11"/>
    </row>
    <row r="1594" ht="12.75">
      <c r="AI1594" s="11"/>
    </row>
    <row r="1595" ht="12.75">
      <c r="AI1595" s="11"/>
    </row>
    <row r="1596" ht="12.75">
      <c r="AI1596" s="11"/>
    </row>
    <row r="1597" ht="12.75">
      <c r="AI1597" s="11"/>
    </row>
    <row r="1598" ht="12.75">
      <c r="AI1598" s="11"/>
    </row>
    <row r="1599" ht="12.75">
      <c r="AI1599" s="11"/>
    </row>
    <row r="1600" ht="12.75">
      <c r="AI1600" s="11"/>
    </row>
    <row r="1601" ht="12.75">
      <c r="AI1601" s="11"/>
    </row>
    <row r="1602" ht="12.75">
      <c r="AI1602" s="11"/>
    </row>
    <row r="1603" ht="12.75">
      <c r="AI1603" s="11"/>
    </row>
    <row r="1604" ht="12.75">
      <c r="AI1604" s="11"/>
    </row>
    <row r="1605" ht="12.75">
      <c r="AI1605" s="11"/>
    </row>
    <row r="1606" ht="12.75">
      <c r="AI1606" s="11"/>
    </row>
    <row r="1607" ht="12.75">
      <c r="AI1607" s="11"/>
    </row>
    <row r="1608" ht="12.75">
      <c r="AI1608" s="11"/>
    </row>
    <row r="1609" ht="12.75">
      <c r="AI1609" s="11"/>
    </row>
    <row r="1610" ht="12.75">
      <c r="AI1610" s="11"/>
    </row>
    <row r="1611" ht="12.75">
      <c r="AI1611" s="11"/>
    </row>
    <row r="1612" ht="12.75">
      <c r="AI1612" s="11"/>
    </row>
    <row r="1613" ht="12.75">
      <c r="AI1613" s="11"/>
    </row>
    <row r="1614" ht="12.75">
      <c r="AI1614" s="11"/>
    </row>
    <row r="1615" ht="12.75">
      <c r="AI1615" s="11"/>
    </row>
    <row r="1616" ht="12.75">
      <c r="AI1616" s="11"/>
    </row>
    <row r="1617" ht="12.75">
      <c r="AI1617" s="11"/>
    </row>
    <row r="1618" ht="12.75">
      <c r="AI1618" s="11"/>
    </row>
    <row r="1619" ht="12.75">
      <c r="AI1619" s="11"/>
    </row>
    <row r="1620" ht="12.75">
      <c r="AI1620" s="11"/>
    </row>
    <row r="1621" ht="12.75">
      <c r="AI1621" s="11"/>
    </row>
    <row r="1622" ht="12.75">
      <c r="AI1622" s="11"/>
    </row>
    <row r="1623" ht="12.75">
      <c r="AI1623" s="11"/>
    </row>
    <row r="1624" ht="12.75">
      <c r="AI1624" s="11"/>
    </row>
    <row r="1625" ht="12.75">
      <c r="AI1625" s="11"/>
    </row>
    <row r="1626" ht="12.75">
      <c r="AI1626" s="11"/>
    </row>
    <row r="1627" ht="12.75">
      <c r="AI1627" s="11"/>
    </row>
    <row r="1628" ht="12.75">
      <c r="AI1628" s="11"/>
    </row>
    <row r="1629" ht="12.75">
      <c r="AI1629" s="11"/>
    </row>
    <row r="1630" ht="12.75">
      <c r="AI1630" s="11"/>
    </row>
    <row r="1631" ht="12.75">
      <c r="AI1631" s="11"/>
    </row>
    <row r="1632" ht="12.75">
      <c r="AI1632" s="11"/>
    </row>
    <row r="1633" ht="12.75">
      <c r="AI1633" s="11"/>
    </row>
    <row r="1634" ht="12.75">
      <c r="AI1634" s="11"/>
    </row>
    <row r="1635" ht="12.75">
      <c r="AI1635" s="11"/>
    </row>
    <row r="1636" ht="12.75">
      <c r="AI1636" s="11"/>
    </row>
    <row r="1637" ht="12.75">
      <c r="AI1637" s="11"/>
    </row>
    <row r="1638" ht="12.75">
      <c r="AI1638" s="11"/>
    </row>
    <row r="1639" ht="12.75">
      <c r="AI1639" s="11"/>
    </row>
    <row r="1640" ht="12.75">
      <c r="AI1640" s="11"/>
    </row>
    <row r="1641" ht="12.75">
      <c r="AI1641" s="11"/>
    </row>
    <row r="1642" ht="12.75">
      <c r="AI1642" s="11"/>
    </row>
    <row r="1643" ht="12.75">
      <c r="AI1643" s="11"/>
    </row>
    <row r="1644" ht="12.75">
      <c r="AI1644" s="11"/>
    </row>
    <row r="1645" ht="12.75">
      <c r="AI1645" s="11"/>
    </row>
    <row r="1646" ht="12.75">
      <c r="AI1646" s="11"/>
    </row>
    <row r="1647" ht="12.75">
      <c r="AI1647" s="11"/>
    </row>
    <row r="1648" ht="12.75">
      <c r="AI1648" s="11"/>
    </row>
    <row r="1649" ht="12.75">
      <c r="AI1649" s="11"/>
    </row>
    <row r="1650" ht="12.75">
      <c r="AI1650" s="11"/>
    </row>
    <row r="1651" ht="12.75">
      <c r="AI1651" s="11"/>
    </row>
    <row r="1652" ht="12.75">
      <c r="AI1652" s="11"/>
    </row>
    <row r="1653" ht="12.75">
      <c r="AI1653" s="11"/>
    </row>
    <row r="1654" ht="12.75">
      <c r="AI1654" s="11"/>
    </row>
    <row r="1655" ht="12.75">
      <c r="AI1655" s="11"/>
    </row>
    <row r="1656" ht="12.75">
      <c r="AI1656" s="11"/>
    </row>
    <row r="1657" ht="12.75">
      <c r="AI1657" s="11"/>
    </row>
    <row r="1658" ht="12.75">
      <c r="AI1658" s="11"/>
    </row>
    <row r="1659" ht="12.75">
      <c r="AI1659" s="11"/>
    </row>
    <row r="1660" ht="12.75">
      <c r="AI1660" s="11"/>
    </row>
    <row r="1661" ht="12.75">
      <c r="AI1661" s="11"/>
    </row>
    <row r="1662" ht="12.75">
      <c r="AI1662" s="11"/>
    </row>
    <row r="1663" ht="12.75">
      <c r="AI1663" s="11"/>
    </row>
    <row r="1664" ht="12.75">
      <c r="AI1664" s="11"/>
    </row>
    <row r="1665" ht="12.75">
      <c r="AI1665" s="11"/>
    </row>
    <row r="1666" ht="12.75">
      <c r="AI1666" s="11"/>
    </row>
    <row r="1667" ht="12.75">
      <c r="AI1667" s="11"/>
    </row>
    <row r="1668" ht="12.75">
      <c r="AI1668" s="11"/>
    </row>
    <row r="1669" ht="12.75">
      <c r="AI1669" s="11"/>
    </row>
    <row r="1670" ht="12.75">
      <c r="AI1670" s="11"/>
    </row>
    <row r="1671" ht="12.75">
      <c r="AI1671" s="11"/>
    </row>
    <row r="1672" ht="12.75">
      <c r="AI1672" s="11"/>
    </row>
    <row r="1673" ht="12.75">
      <c r="AI1673" s="11"/>
    </row>
    <row r="1674" ht="12.75">
      <c r="AI1674" s="11"/>
    </row>
    <row r="1675" ht="12.75">
      <c r="AI1675" s="11"/>
    </row>
    <row r="1676" ht="12.75">
      <c r="AI1676" s="11"/>
    </row>
    <row r="1677" ht="12.75">
      <c r="AI1677" s="11"/>
    </row>
    <row r="1678" ht="12.75">
      <c r="AI1678" s="11"/>
    </row>
    <row r="1679" ht="12.75">
      <c r="AI1679" s="11"/>
    </row>
    <row r="1680" ht="12.75">
      <c r="AI1680" s="11"/>
    </row>
    <row r="1681" ht="12.75">
      <c r="AI1681" s="11"/>
    </row>
    <row r="1682" ht="12.75">
      <c r="AI1682" s="11"/>
    </row>
    <row r="1683" ht="12.75">
      <c r="AI1683" s="11"/>
    </row>
    <row r="1684" ht="12.75">
      <c r="AI1684" s="11"/>
    </row>
    <row r="1685" ht="12.75">
      <c r="AI1685" s="11"/>
    </row>
    <row r="1686" ht="12.75">
      <c r="AI1686" s="11"/>
    </row>
    <row r="1687" ht="12.75">
      <c r="AI1687" s="11"/>
    </row>
    <row r="1688" ht="12.75">
      <c r="AI1688" s="11"/>
    </row>
    <row r="1689" ht="12.75">
      <c r="AI1689" s="11"/>
    </row>
    <row r="1690" ht="12.75">
      <c r="AI1690" s="11"/>
    </row>
    <row r="1691" ht="12.75">
      <c r="AI1691" s="11"/>
    </row>
    <row r="1692" ht="12.75">
      <c r="AI1692" s="11"/>
    </row>
    <row r="1693" ht="12.75">
      <c r="AI1693" s="11"/>
    </row>
    <row r="1694" ht="12.75">
      <c r="AI1694" s="11"/>
    </row>
    <row r="1695" ht="12.75">
      <c r="AI1695" s="11"/>
    </row>
    <row r="1696" ht="12.75">
      <c r="AI1696" s="11"/>
    </row>
    <row r="1697" ht="12.75">
      <c r="AI1697" s="11"/>
    </row>
    <row r="1698" ht="12.75">
      <c r="AI1698" s="11"/>
    </row>
    <row r="1699" ht="12.75">
      <c r="AI1699" s="11"/>
    </row>
    <row r="1700" ht="12.75">
      <c r="AI1700" s="11"/>
    </row>
    <row r="1701" ht="12.75">
      <c r="AI1701" s="11"/>
    </row>
    <row r="1702" ht="12.75">
      <c r="AI1702" s="11"/>
    </row>
    <row r="1703" ht="12.75">
      <c r="AI1703" s="11"/>
    </row>
    <row r="1704" ht="12.75">
      <c r="AI1704" s="11"/>
    </row>
    <row r="1705" ht="12.75">
      <c r="AI1705" s="11"/>
    </row>
    <row r="1706" ht="12.75">
      <c r="AI1706" s="11"/>
    </row>
    <row r="1707" ht="12.75">
      <c r="AI1707" s="11"/>
    </row>
    <row r="1708" ht="12.75">
      <c r="AI1708" s="11"/>
    </row>
    <row r="1709" ht="12.75">
      <c r="AI1709" s="11"/>
    </row>
    <row r="1710" ht="12.75">
      <c r="AI1710" s="11"/>
    </row>
    <row r="1711" ht="12.75">
      <c r="AI1711" s="11"/>
    </row>
    <row r="1712" ht="12.75">
      <c r="AI1712" s="11"/>
    </row>
    <row r="1713" ht="12.75">
      <c r="AI1713" s="11"/>
    </row>
    <row r="1714" ht="12.75">
      <c r="AI1714" s="11"/>
    </row>
    <row r="1715" ht="12.75">
      <c r="AI1715" s="11"/>
    </row>
    <row r="1716" ht="12.75">
      <c r="AI1716" s="11"/>
    </row>
    <row r="1717" ht="12.75">
      <c r="AI1717" s="11"/>
    </row>
    <row r="1718" ht="12.75">
      <c r="AI1718" s="11"/>
    </row>
    <row r="1719" ht="12.75">
      <c r="AI1719" s="11"/>
    </row>
    <row r="1720" ht="12.75">
      <c r="AI1720" s="11"/>
    </row>
    <row r="1721" ht="12.75">
      <c r="AI1721" s="11"/>
    </row>
    <row r="1722" ht="12.75">
      <c r="AI1722" s="11"/>
    </row>
    <row r="1723" ht="12.75">
      <c r="AI1723" s="11"/>
    </row>
    <row r="1724" ht="12.75">
      <c r="AI1724" s="11"/>
    </row>
    <row r="1725" ht="12.75">
      <c r="AI1725" s="11"/>
    </row>
    <row r="1726" ht="12.75">
      <c r="AI1726" s="11"/>
    </row>
    <row r="1727" ht="12.75">
      <c r="AI1727" s="11"/>
    </row>
    <row r="1728" ht="12.75">
      <c r="AI1728" s="11"/>
    </row>
    <row r="1729" ht="12.75">
      <c r="AI1729" s="11"/>
    </row>
    <row r="1730" ht="12.75">
      <c r="AI1730" s="11"/>
    </row>
    <row r="1731" ht="12.75">
      <c r="AI1731" s="11"/>
    </row>
    <row r="1732" ht="12.75">
      <c r="AI1732" s="11"/>
    </row>
    <row r="1733" ht="12.75">
      <c r="AI1733" s="11"/>
    </row>
    <row r="1734" ht="12.75">
      <c r="AI1734" s="11"/>
    </row>
    <row r="1735" ht="12.75">
      <c r="AI1735" s="11"/>
    </row>
    <row r="1736" ht="12.75">
      <c r="AI1736" s="11"/>
    </row>
    <row r="1737" ht="12.75">
      <c r="AI1737" s="11"/>
    </row>
    <row r="1738" ht="12.75">
      <c r="AI1738" s="11"/>
    </row>
    <row r="1739" ht="12.75">
      <c r="AI1739" s="11"/>
    </row>
    <row r="1740" ht="12.75">
      <c r="AI1740" s="11"/>
    </row>
    <row r="1741" ht="12.75">
      <c r="AI1741" s="11"/>
    </row>
    <row r="1742" ht="12.75">
      <c r="AI1742" s="11"/>
    </row>
    <row r="1743" ht="12.75">
      <c r="AI1743" s="11"/>
    </row>
    <row r="1744" ht="12.75">
      <c r="AI1744" s="11"/>
    </row>
    <row r="1745" ht="12.75">
      <c r="AI1745" s="11"/>
    </row>
    <row r="1746" ht="12.75">
      <c r="AI1746" s="11"/>
    </row>
    <row r="1747" ht="12.75">
      <c r="AI1747" s="11"/>
    </row>
    <row r="1748" ht="12.75">
      <c r="AI1748" s="11"/>
    </row>
    <row r="1749" ht="12.75">
      <c r="AI1749" s="11"/>
    </row>
    <row r="1750" ht="12.75">
      <c r="AI1750" s="11"/>
    </row>
    <row r="1751" ht="12.75">
      <c r="AI1751" s="11"/>
    </row>
    <row r="1752" ht="12.75">
      <c r="AI1752" s="11"/>
    </row>
    <row r="1753" ht="12.75">
      <c r="AI1753" s="11"/>
    </row>
    <row r="1754" ht="12.75">
      <c r="AI1754" s="11"/>
    </row>
    <row r="1755" ht="12.75">
      <c r="AI1755" s="11"/>
    </row>
    <row r="1756" ht="12.75">
      <c r="AI1756" s="11"/>
    </row>
    <row r="1757" ht="12.75">
      <c r="AI1757" s="11"/>
    </row>
    <row r="1758" ht="12.75">
      <c r="AI1758" s="11"/>
    </row>
    <row r="1759" ht="12.75">
      <c r="AI1759" s="11"/>
    </row>
    <row r="1760" ht="12.75">
      <c r="AI1760" s="11"/>
    </row>
    <row r="1761" ht="12.75">
      <c r="AI1761" s="11"/>
    </row>
    <row r="1762" ht="12.75">
      <c r="AI1762" s="11"/>
    </row>
    <row r="1763" ht="12.75">
      <c r="AI1763" s="11"/>
    </row>
    <row r="1764" ht="12.75">
      <c r="AI1764" s="11"/>
    </row>
    <row r="1765" ht="12.75">
      <c r="AI1765" s="11"/>
    </row>
    <row r="1766" ht="12.75">
      <c r="AI1766" s="11"/>
    </row>
    <row r="1767" ht="12.75">
      <c r="AI1767" s="11"/>
    </row>
    <row r="1768" ht="12.75">
      <c r="AI1768" s="11"/>
    </row>
    <row r="1769" ht="12.75">
      <c r="AI1769" s="11"/>
    </row>
    <row r="1770" ht="12.75">
      <c r="AI1770" s="11"/>
    </row>
    <row r="1771" ht="12.75">
      <c r="AI1771" s="11"/>
    </row>
    <row r="1772" ht="12.75">
      <c r="AI1772" s="11"/>
    </row>
    <row r="1773" ht="12.75">
      <c r="AI1773" s="11"/>
    </row>
    <row r="1774" ht="12.75">
      <c r="AI1774" s="11"/>
    </row>
    <row r="1775" ht="12.75">
      <c r="AI1775" s="11"/>
    </row>
    <row r="1776" ht="12.75">
      <c r="AI1776" s="11"/>
    </row>
    <row r="1777" ht="12.75">
      <c r="AI1777" s="11"/>
    </row>
    <row r="1778" ht="12.75">
      <c r="AI1778" s="11"/>
    </row>
    <row r="1779" ht="12.75">
      <c r="AI1779" s="11"/>
    </row>
    <row r="1780" ht="12.75">
      <c r="AI1780" s="11"/>
    </row>
    <row r="1781" ht="12.75">
      <c r="AI1781" s="11"/>
    </row>
    <row r="1782" ht="12.75">
      <c r="AI1782" s="11"/>
    </row>
    <row r="1783" ht="12.75">
      <c r="AI1783" s="11"/>
    </row>
    <row r="1784" ht="12.75">
      <c r="AI1784" s="11"/>
    </row>
    <row r="1785" ht="12.75">
      <c r="AI1785" s="11"/>
    </row>
    <row r="1786" ht="12.75">
      <c r="AI1786" s="11"/>
    </row>
    <row r="1787" ht="12.75">
      <c r="AI1787" s="11"/>
    </row>
    <row r="1788" ht="12.75">
      <c r="AI1788" s="11"/>
    </row>
    <row r="1789" ht="12.75">
      <c r="AI1789" s="11"/>
    </row>
    <row r="1790" ht="12.75">
      <c r="AI1790" s="11"/>
    </row>
    <row r="1791" ht="12.75">
      <c r="AI1791" s="11"/>
    </row>
    <row r="1792" ht="12.75">
      <c r="AI1792" s="11"/>
    </row>
    <row r="1793" ht="12.75">
      <c r="AI1793" s="11"/>
    </row>
    <row r="1794" ht="12.75">
      <c r="AI1794" s="11"/>
    </row>
    <row r="1795" ht="12.75">
      <c r="AI1795" s="11"/>
    </row>
    <row r="1796" ht="12.75">
      <c r="AI1796" s="11"/>
    </row>
    <row r="1797" ht="12.75">
      <c r="AI1797" s="11"/>
    </row>
    <row r="1798" ht="12.75">
      <c r="AI1798" s="11"/>
    </row>
    <row r="1799" ht="12.75">
      <c r="AI1799" s="11"/>
    </row>
    <row r="1800" ht="12.75">
      <c r="AI1800" s="11"/>
    </row>
    <row r="1801" ht="12.75">
      <c r="AI1801" s="11"/>
    </row>
    <row r="1802" ht="12.75">
      <c r="AI1802" s="11"/>
    </row>
    <row r="1803" ht="12.75">
      <c r="AI1803" s="11"/>
    </row>
    <row r="1804" ht="12.75">
      <c r="AI1804" s="11"/>
    </row>
    <row r="1805" ht="12.75">
      <c r="AI1805" s="11"/>
    </row>
    <row r="1806" ht="12.75">
      <c r="AI1806" s="11"/>
    </row>
    <row r="1807" ht="12.75">
      <c r="AI1807" s="11"/>
    </row>
    <row r="1808" ht="12.75">
      <c r="AI1808" s="11"/>
    </row>
    <row r="1809" ht="12.75">
      <c r="AI1809" s="11"/>
    </row>
    <row r="1810" ht="12.75">
      <c r="AI1810" s="11"/>
    </row>
    <row r="1811" ht="12.75">
      <c r="AI1811" s="11"/>
    </row>
    <row r="1812" ht="12.75">
      <c r="AI1812" s="11"/>
    </row>
    <row r="1813" ht="12.75">
      <c r="AI1813" s="11"/>
    </row>
    <row r="1814" ht="12.75">
      <c r="AI1814" s="11"/>
    </row>
    <row r="1815" ht="12.75">
      <c r="AI1815" s="11"/>
    </row>
    <row r="1816" ht="12.75">
      <c r="AI1816" s="11"/>
    </row>
    <row r="1817" ht="12.75">
      <c r="AI1817" s="11"/>
    </row>
    <row r="1818" ht="12.75">
      <c r="AI1818" s="11"/>
    </row>
    <row r="1819" ht="12.75">
      <c r="AI1819" s="11"/>
    </row>
    <row r="1820" ht="12.75">
      <c r="AI1820" s="11"/>
    </row>
    <row r="1821" ht="12.75">
      <c r="AI1821" s="11"/>
    </row>
    <row r="1822" ht="12.75">
      <c r="AI1822" s="11"/>
    </row>
    <row r="1823" ht="12.75">
      <c r="AI1823" s="11"/>
    </row>
    <row r="1824" ht="12.75">
      <c r="AI1824" s="11"/>
    </row>
    <row r="1825" ht="12.75">
      <c r="AI1825" s="11"/>
    </row>
    <row r="1826" ht="12.75">
      <c r="AI1826" s="11"/>
    </row>
    <row r="1827" ht="12.75">
      <c r="AI1827" s="11"/>
    </row>
    <row r="1828" ht="12.75">
      <c r="AI1828" s="11"/>
    </row>
    <row r="1829" ht="12.75">
      <c r="AI1829" s="11"/>
    </row>
    <row r="1830" ht="12.75">
      <c r="AI1830" s="11"/>
    </row>
    <row r="1831" ht="12.75">
      <c r="AI1831" s="11"/>
    </row>
    <row r="1832" ht="12.75">
      <c r="AI1832" s="11"/>
    </row>
    <row r="1833" ht="12.75">
      <c r="AI1833" s="11"/>
    </row>
    <row r="1834" ht="12.75">
      <c r="AI1834" s="11"/>
    </row>
    <row r="1835" ht="12.75">
      <c r="AI1835" s="11"/>
    </row>
    <row r="1836" ht="12.75">
      <c r="AI1836" s="11"/>
    </row>
    <row r="1837" ht="12.75">
      <c r="AI1837" s="11"/>
    </row>
    <row r="1838" ht="12.75">
      <c r="AI1838" s="11"/>
    </row>
    <row r="1839" ht="12.75">
      <c r="AI1839" s="11"/>
    </row>
    <row r="1840" ht="12.75">
      <c r="AI1840" s="11"/>
    </row>
    <row r="1841" ht="12.75">
      <c r="AI1841" s="11"/>
    </row>
    <row r="1842" ht="12.75">
      <c r="AI1842" s="11"/>
    </row>
    <row r="1843" ht="12.75">
      <c r="AI1843" s="11"/>
    </row>
    <row r="1844" ht="12.75">
      <c r="AI1844" s="11"/>
    </row>
    <row r="1845" ht="12.75">
      <c r="AI1845" s="11"/>
    </row>
    <row r="1846" ht="12.75">
      <c r="AI1846" s="11"/>
    </row>
    <row r="1847" ht="12.75">
      <c r="AI1847" s="11"/>
    </row>
    <row r="1848" ht="12.75">
      <c r="AI1848" s="11"/>
    </row>
    <row r="1849" ht="12.75">
      <c r="AI1849" s="11"/>
    </row>
    <row r="1850" ht="12.75">
      <c r="AI1850" s="11"/>
    </row>
    <row r="1851" ht="12.75">
      <c r="AI1851" s="11"/>
    </row>
    <row r="1852" ht="12.75">
      <c r="AI1852" s="11"/>
    </row>
    <row r="1853" ht="12.75">
      <c r="AI1853" s="11"/>
    </row>
    <row r="1854" ht="12.75">
      <c r="AI1854" s="11"/>
    </row>
    <row r="1855" ht="12.75">
      <c r="AI1855" s="11"/>
    </row>
    <row r="1856" ht="12.75">
      <c r="AI1856" s="11"/>
    </row>
    <row r="1857" ht="12.75">
      <c r="AI1857" s="11"/>
    </row>
    <row r="1858" ht="12.75">
      <c r="AI1858" s="11"/>
    </row>
    <row r="1859" ht="12.75">
      <c r="AI1859" s="11"/>
    </row>
    <row r="1860" ht="12.75">
      <c r="AI1860" s="11"/>
    </row>
    <row r="1861" ht="12.75">
      <c r="AI1861" s="11"/>
    </row>
    <row r="1862" ht="12.75">
      <c r="AI1862" s="11"/>
    </row>
    <row r="1863" ht="12.75">
      <c r="AI1863" s="11"/>
    </row>
    <row r="1864" ht="12.75">
      <c r="AI1864" s="11"/>
    </row>
    <row r="1865" ht="12.75">
      <c r="AI1865" s="11"/>
    </row>
    <row r="1866" ht="12.75">
      <c r="AI1866" s="11"/>
    </row>
    <row r="1867" ht="12.75">
      <c r="AI1867" s="11"/>
    </row>
    <row r="1868" ht="12.75">
      <c r="AI1868" s="11"/>
    </row>
    <row r="1869" ht="12.75">
      <c r="AI1869" s="11"/>
    </row>
    <row r="1870" ht="12.75">
      <c r="AI1870" s="11"/>
    </row>
    <row r="1871" ht="12.75">
      <c r="AI1871" s="11"/>
    </row>
    <row r="1872" ht="12.75">
      <c r="AI1872" s="11"/>
    </row>
    <row r="1873" ht="12.75">
      <c r="AI1873" s="11"/>
    </row>
    <row r="1874" ht="12.75">
      <c r="AI1874" s="11"/>
    </row>
    <row r="1875" ht="12.75">
      <c r="AI1875" s="11"/>
    </row>
    <row r="1876" ht="12.75">
      <c r="AI1876" s="11"/>
    </row>
    <row r="1877" ht="12.75">
      <c r="AI1877" s="11"/>
    </row>
    <row r="1878" ht="12.75">
      <c r="AI1878" s="11"/>
    </row>
    <row r="1879" ht="12.75">
      <c r="AI1879" s="11"/>
    </row>
    <row r="1880" ht="12.75">
      <c r="AI1880" s="11"/>
    </row>
    <row r="1881" ht="12.75">
      <c r="AI1881" s="11"/>
    </row>
    <row r="1882" ht="12.75">
      <c r="AI1882" s="11"/>
    </row>
    <row r="1883" ht="12.75">
      <c r="AI1883" s="11"/>
    </row>
    <row r="1884" ht="12.75">
      <c r="AI1884" s="11"/>
    </row>
    <row r="1885" ht="12.75">
      <c r="AI1885" s="11"/>
    </row>
    <row r="1886" ht="12.75">
      <c r="AI1886" s="11"/>
    </row>
    <row r="1887" ht="12.75">
      <c r="AI1887" s="11"/>
    </row>
    <row r="1888" ht="12.75">
      <c r="AI1888" s="11"/>
    </row>
    <row r="1889" ht="12.75">
      <c r="AI1889" s="11"/>
    </row>
    <row r="1890" ht="12.75">
      <c r="AI1890" s="11"/>
    </row>
    <row r="1891" ht="12.75">
      <c r="AI1891" s="11"/>
    </row>
    <row r="1892" ht="12.75">
      <c r="AI1892" s="11"/>
    </row>
    <row r="1893" ht="12.75">
      <c r="AI1893" s="11"/>
    </row>
    <row r="1894" ht="12.75">
      <c r="AI1894" s="11"/>
    </row>
    <row r="1895" ht="12.75">
      <c r="AI1895" s="11"/>
    </row>
    <row r="1896" ht="12.75">
      <c r="AI1896" s="11"/>
    </row>
    <row r="1897" ht="12.75">
      <c r="AI1897" s="11"/>
    </row>
    <row r="1898" ht="12.75">
      <c r="AI1898" s="11"/>
    </row>
    <row r="1899" ht="12.75">
      <c r="AI1899" s="11"/>
    </row>
    <row r="1900" ht="12.75">
      <c r="AI1900" s="11"/>
    </row>
    <row r="1901" ht="12.75">
      <c r="AI1901" s="11"/>
    </row>
    <row r="1902" ht="12.75">
      <c r="AI1902" s="11"/>
    </row>
    <row r="1903" ht="12.75">
      <c r="AI1903" s="11"/>
    </row>
    <row r="1904" ht="12.75">
      <c r="AI1904" s="11"/>
    </row>
    <row r="1905" ht="12.75">
      <c r="AI1905" s="11"/>
    </row>
    <row r="1906" ht="12.75">
      <c r="AI1906" s="11"/>
    </row>
    <row r="1907" ht="12.75">
      <c r="AI1907" s="11"/>
    </row>
    <row r="1908" ht="12.75">
      <c r="AI1908" s="11"/>
    </row>
    <row r="1909" ht="12.75">
      <c r="AI1909" s="11"/>
    </row>
    <row r="1910" ht="12.75">
      <c r="AI1910" s="11"/>
    </row>
    <row r="1911" ht="12.75">
      <c r="AI1911" s="11"/>
    </row>
    <row r="1912" ht="12.75">
      <c r="AI1912" s="11"/>
    </row>
    <row r="1913" ht="12.75">
      <c r="AI1913" s="11"/>
    </row>
    <row r="1914" ht="12.75">
      <c r="AI1914" s="11"/>
    </row>
    <row r="1915" ht="12.75">
      <c r="AI1915" s="11"/>
    </row>
    <row r="1916" ht="12.75">
      <c r="AI1916" s="11"/>
    </row>
    <row r="1917" ht="12.75">
      <c r="AI1917" s="11"/>
    </row>
    <row r="1918" ht="12.75">
      <c r="AI1918" s="11"/>
    </row>
    <row r="1919" ht="12.75">
      <c r="AI1919" s="11"/>
    </row>
    <row r="1920" ht="12.75">
      <c r="AI1920" s="11"/>
    </row>
    <row r="1921" ht="12.75">
      <c r="AI1921" s="11"/>
    </row>
    <row r="1922" ht="12.75">
      <c r="AI1922" s="11"/>
    </row>
    <row r="1923" ht="12.75">
      <c r="AI1923" s="11"/>
    </row>
    <row r="1924" ht="12.75">
      <c r="AI1924" s="11"/>
    </row>
    <row r="1925" ht="12.75">
      <c r="AI1925" s="11"/>
    </row>
    <row r="1926" ht="12.75">
      <c r="AI1926" s="11"/>
    </row>
    <row r="1927" ht="12.75">
      <c r="AI1927" s="11"/>
    </row>
    <row r="1928" ht="12.75">
      <c r="AI1928" s="11"/>
    </row>
    <row r="1929" ht="12.75">
      <c r="AI1929" s="11"/>
    </row>
    <row r="1930" ht="12.75">
      <c r="AI1930" s="11"/>
    </row>
    <row r="1931" ht="12.75">
      <c r="AI1931" s="11"/>
    </row>
    <row r="1932" ht="12.75">
      <c r="AI1932" s="11"/>
    </row>
    <row r="1933" ht="12.75">
      <c r="AI1933" s="11"/>
    </row>
    <row r="1934" ht="12.75">
      <c r="AI1934" s="11"/>
    </row>
    <row r="1935" ht="12.75">
      <c r="AI1935" s="11"/>
    </row>
    <row r="1936" ht="12.75">
      <c r="AI1936" s="11"/>
    </row>
    <row r="1937" ht="12.75">
      <c r="AI1937" s="11"/>
    </row>
    <row r="1938" ht="12.75">
      <c r="AI1938" s="11"/>
    </row>
    <row r="1939" ht="12.75">
      <c r="AI1939" s="11"/>
    </row>
    <row r="1940" ht="12.75">
      <c r="AI1940" s="11"/>
    </row>
    <row r="1941" ht="12.75">
      <c r="AI1941" s="11"/>
    </row>
    <row r="1942" ht="12.75">
      <c r="AI1942" s="11"/>
    </row>
    <row r="1943" ht="12.75">
      <c r="AI1943" s="11"/>
    </row>
    <row r="1944" ht="12.75">
      <c r="AI1944" s="11"/>
    </row>
    <row r="1945" ht="12.75">
      <c r="AI1945" s="11"/>
    </row>
    <row r="1946" ht="12.75">
      <c r="AI1946" s="11"/>
    </row>
    <row r="1947" ht="12.75">
      <c r="AI1947" s="11"/>
    </row>
    <row r="1948" ht="12.75">
      <c r="AI1948" s="11"/>
    </row>
    <row r="1949" ht="12.75">
      <c r="AI1949" s="11"/>
    </row>
    <row r="1950" ht="12.75">
      <c r="AI1950" s="11"/>
    </row>
    <row r="1951" ht="12.75">
      <c r="AI1951" s="11"/>
    </row>
    <row r="1952" ht="12.75">
      <c r="AI1952" s="11"/>
    </row>
    <row r="1953" ht="12.75">
      <c r="AI1953" s="11"/>
    </row>
    <row r="1954" ht="12.75">
      <c r="AI1954" s="11"/>
    </row>
    <row r="1955" ht="12.75">
      <c r="AI1955" s="11"/>
    </row>
    <row r="1956" ht="12.75">
      <c r="AI1956" s="11"/>
    </row>
    <row r="1957" ht="12.75">
      <c r="AI1957" s="11"/>
    </row>
    <row r="1958" ht="12.75">
      <c r="AI1958" s="11"/>
    </row>
    <row r="1959" ht="12.75">
      <c r="AI1959" s="11"/>
    </row>
    <row r="1960" ht="12.75">
      <c r="AI1960" s="11"/>
    </row>
    <row r="1961" ht="12.75">
      <c r="AI1961" s="11"/>
    </row>
    <row r="1962" ht="12.75">
      <c r="AI1962" s="11"/>
    </row>
    <row r="1963" ht="12.75">
      <c r="AI1963" s="11"/>
    </row>
    <row r="1964" ht="12.75">
      <c r="AI1964" s="11"/>
    </row>
    <row r="1965" ht="12.75">
      <c r="AI1965" s="11"/>
    </row>
    <row r="1966" ht="12.75">
      <c r="AI1966" s="11"/>
    </row>
    <row r="1967" ht="12.75">
      <c r="AI1967" s="11"/>
    </row>
    <row r="1968" ht="12.75">
      <c r="AI1968" s="11"/>
    </row>
    <row r="1969" ht="12.75">
      <c r="AI1969" s="11"/>
    </row>
    <row r="1970" ht="12.75">
      <c r="AI1970" s="11"/>
    </row>
    <row r="1971" ht="12.75">
      <c r="AI1971" s="11"/>
    </row>
    <row r="1972" ht="12.75">
      <c r="AI1972" s="11"/>
    </row>
    <row r="1973" ht="12.75">
      <c r="AI1973" s="11"/>
    </row>
    <row r="1974" ht="12.75">
      <c r="AI1974" s="11"/>
    </row>
    <row r="1975" ht="12.75">
      <c r="AI1975" s="11"/>
    </row>
    <row r="1976" ht="12.75">
      <c r="AI1976" s="11"/>
    </row>
    <row r="1977" ht="12.75">
      <c r="AI1977" s="11"/>
    </row>
    <row r="1978" ht="12.75">
      <c r="AI1978" s="11"/>
    </row>
    <row r="1979" ht="12.75">
      <c r="AI1979" s="11"/>
    </row>
    <row r="1980" ht="12.75">
      <c r="AI1980" s="11"/>
    </row>
    <row r="1981" ht="12.75">
      <c r="AI1981" s="11"/>
    </row>
    <row r="1982" ht="12.75">
      <c r="AI1982" s="11"/>
    </row>
    <row r="1983" ht="12.75">
      <c r="AI1983" s="11"/>
    </row>
    <row r="1984" ht="12.75">
      <c r="AI1984" s="11"/>
    </row>
    <row r="1985" ht="12.75">
      <c r="AI1985" s="11"/>
    </row>
    <row r="1986" ht="12.75">
      <c r="AI1986" s="11"/>
    </row>
    <row r="1987" ht="12.75">
      <c r="AI1987" s="11"/>
    </row>
    <row r="1988" ht="12.75">
      <c r="AI1988" s="11"/>
    </row>
    <row r="1989" ht="12.75">
      <c r="AI1989" s="11"/>
    </row>
    <row r="1990" ht="12.75">
      <c r="AI1990" s="11"/>
    </row>
    <row r="1991" ht="12.75">
      <c r="AI1991" s="11"/>
    </row>
    <row r="1992" ht="12.75">
      <c r="AI1992" s="11"/>
    </row>
    <row r="1993" ht="12.75">
      <c r="AI1993" s="11"/>
    </row>
    <row r="1994" ht="12.75">
      <c r="AI1994" s="11"/>
    </row>
    <row r="1995" ht="12.75">
      <c r="AI1995" s="11"/>
    </row>
    <row r="1996" ht="12.75">
      <c r="AI1996" s="11"/>
    </row>
    <row r="1997" ht="12.75">
      <c r="AI1997" s="11"/>
    </row>
    <row r="1998" ht="12.75">
      <c r="AI1998" s="11"/>
    </row>
    <row r="1999" ht="12.75">
      <c r="AI1999" s="11"/>
    </row>
    <row r="2000" ht="12.75">
      <c r="AI2000" s="11"/>
    </row>
    <row r="2001" ht="12.75">
      <c r="AI2001" s="11"/>
    </row>
    <row r="2002" ht="12.75">
      <c r="AI2002" s="11"/>
    </row>
    <row r="2003" ht="12.75">
      <c r="AI2003" s="11"/>
    </row>
    <row r="2004" ht="12.75">
      <c r="AI2004" s="11"/>
    </row>
    <row r="2005" ht="12.75">
      <c r="AI2005" s="11"/>
    </row>
    <row r="2006" ht="12.75">
      <c r="AI2006" s="11"/>
    </row>
    <row r="2007" ht="12.75">
      <c r="AI2007" s="11"/>
    </row>
    <row r="2008" ht="12.75">
      <c r="AI2008" s="11"/>
    </row>
    <row r="2009" ht="12.75">
      <c r="AI2009" s="11"/>
    </row>
    <row r="2010" ht="12.75">
      <c r="AI2010" s="11"/>
    </row>
    <row r="2011" ht="12.75">
      <c r="AI2011" s="11"/>
    </row>
    <row r="2012" ht="12.75">
      <c r="AI2012" s="11"/>
    </row>
    <row r="2013" ht="12.75">
      <c r="AI2013" s="11"/>
    </row>
    <row r="2014" ht="12.75">
      <c r="AI2014" s="11"/>
    </row>
    <row r="2015" ht="12.75">
      <c r="AI2015" s="11"/>
    </row>
    <row r="2016" ht="12.75">
      <c r="AI2016" s="11"/>
    </row>
    <row r="2017" ht="12.75">
      <c r="AI2017" s="11"/>
    </row>
    <row r="2018" ht="12.75">
      <c r="AI2018" s="11"/>
    </row>
    <row r="2019" ht="12.75">
      <c r="AI2019" s="11"/>
    </row>
    <row r="2020" ht="12.75">
      <c r="AI2020" s="11"/>
    </row>
    <row r="2021" ht="12.75">
      <c r="AI2021" s="11"/>
    </row>
    <row r="2022" ht="12.75">
      <c r="AI2022" s="11"/>
    </row>
    <row r="2023" ht="12.75">
      <c r="AI2023" s="11"/>
    </row>
    <row r="2024" ht="12.75">
      <c r="AI2024" s="11"/>
    </row>
    <row r="2025" ht="12.75">
      <c r="AI2025" s="11"/>
    </row>
    <row r="2026" ht="12.75">
      <c r="AI2026" s="11"/>
    </row>
    <row r="2027" ht="12.75">
      <c r="AI2027" s="11"/>
    </row>
    <row r="2028" ht="12.75">
      <c r="AI2028" s="11"/>
    </row>
    <row r="2029" ht="12.75">
      <c r="AI2029" s="11"/>
    </row>
    <row r="2030" ht="12.75">
      <c r="AI2030" s="11"/>
    </row>
    <row r="2031" ht="12.75">
      <c r="AI2031" s="11"/>
    </row>
    <row r="2032" ht="12.75">
      <c r="AI2032" s="11"/>
    </row>
    <row r="2033" ht="12.75">
      <c r="AI2033" s="11"/>
    </row>
    <row r="2034" ht="12.75">
      <c r="AI2034" s="11"/>
    </row>
    <row r="2035" ht="12.75">
      <c r="AI2035" s="11"/>
    </row>
    <row r="2036" ht="12.75">
      <c r="AI2036" s="11"/>
    </row>
    <row r="2037" ht="12.75">
      <c r="AI2037" s="11"/>
    </row>
    <row r="2038" ht="12.75">
      <c r="AI2038" s="11"/>
    </row>
    <row r="2039" ht="12.75">
      <c r="AI2039" s="11"/>
    </row>
    <row r="2040" ht="12.75">
      <c r="AI2040" s="11"/>
    </row>
    <row r="2041" ht="12.75">
      <c r="AI2041" s="11"/>
    </row>
    <row r="2042" ht="12.75">
      <c r="AI2042" s="11"/>
    </row>
    <row r="2043" ht="12.75">
      <c r="AI2043" s="11"/>
    </row>
    <row r="2044" ht="12.75">
      <c r="AI2044" s="11"/>
    </row>
    <row r="2045" ht="12.75">
      <c r="AI2045" s="11"/>
    </row>
    <row r="2046" ht="12.75">
      <c r="AI2046" s="11"/>
    </row>
    <row r="2047" ht="12.75">
      <c r="AI2047" s="11"/>
    </row>
    <row r="2048" ht="12.75">
      <c r="AI2048" s="11"/>
    </row>
    <row r="2049" ht="12.75">
      <c r="AI2049" s="11"/>
    </row>
    <row r="2050" ht="12.75">
      <c r="AI2050" s="11"/>
    </row>
    <row r="2051" ht="12.75">
      <c r="AI2051" s="11"/>
    </row>
    <row r="2052" ht="12.75">
      <c r="AI2052" s="11"/>
    </row>
    <row r="2053" ht="12.75">
      <c r="AI2053" s="11"/>
    </row>
    <row r="2054" ht="12.75">
      <c r="AI2054" s="11"/>
    </row>
    <row r="2055" ht="12.75">
      <c r="AI2055" s="11"/>
    </row>
    <row r="2056" ht="12.75">
      <c r="AI2056" s="11"/>
    </row>
    <row r="2057" ht="12.75">
      <c r="AI2057" s="11"/>
    </row>
    <row r="2058" ht="12.75">
      <c r="AI2058" s="11"/>
    </row>
    <row r="2059" ht="12.75">
      <c r="AI2059" s="11"/>
    </row>
    <row r="2060" ht="12.75">
      <c r="AI2060" s="11"/>
    </row>
    <row r="2061" ht="12.75">
      <c r="AI2061" s="11"/>
    </row>
    <row r="2062" ht="12.75">
      <c r="AI2062" s="11"/>
    </row>
    <row r="2063" ht="12.75">
      <c r="AI2063" s="11"/>
    </row>
    <row r="2064" ht="12.75">
      <c r="AI2064" s="11"/>
    </row>
    <row r="2065" ht="12.75">
      <c r="AI2065" s="11"/>
    </row>
    <row r="2066" ht="12.75">
      <c r="AI2066" s="11"/>
    </row>
    <row r="2067" ht="12.75">
      <c r="AI2067" s="11"/>
    </row>
    <row r="2068" ht="12.75">
      <c r="AI2068" s="11"/>
    </row>
    <row r="2069" ht="12.75">
      <c r="AI2069" s="11"/>
    </row>
    <row r="2070" ht="12.75">
      <c r="AI2070" s="11"/>
    </row>
    <row r="2071" ht="12.75">
      <c r="AI2071" s="11"/>
    </row>
    <row r="2072" ht="12.75">
      <c r="AI2072" s="11"/>
    </row>
    <row r="2073" ht="12.75">
      <c r="AI2073" s="11"/>
    </row>
    <row r="2074" ht="12.75">
      <c r="AI2074" s="11"/>
    </row>
    <row r="2075" ht="12.75">
      <c r="AI2075" s="11"/>
    </row>
    <row r="2076" ht="12.75">
      <c r="AI2076" s="11"/>
    </row>
    <row r="2077" ht="12.75">
      <c r="AI2077" s="11"/>
    </row>
    <row r="2078" ht="12.75">
      <c r="AI2078" s="11"/>
    </row>
    <row r="2079" ht="12.75">
      <c r="AI2079" s="11"/>
    </row>
    <row r="2080" ht="12.75">
      <c r="AI2080" s="11"/>
    </row>
    <row r="2081" ht="12.75">
      <c r="AI2081" s="11"/>
    </row>
    <row r="2082" ht="12.75">
      <c r="AI2082" s="11"/>
    </row>
    <row r="2083" ht="12.75">
      <c r="AI2083" s="11"/>
    </row>
    <row r="2084" ht="12.75">
      <c r="AI2084" s="11"/>
    </row>
    <row r="2085" ht="12.75">
      <c r="AI2085" s="11"/>
    </row>
    <row r="2086" ht="12.75">
      <c r="AI2086" s="11"/>
    </row>
    <row r="2087" ht="12.75">
      <c r="AI2087" s="11"/>
    </row>
    <row r="2088" ht="12.75">
      <c r="AI2088" s="11"/>
    </row>
    <row r="2089" ht="12.75">
      <c r="AI2089" s="11"/>
    </row>
    <row r="2090" ht="12.75">
      <c r="AI2090" s="11"/>
    </row>
    <row r="2091" ht="12.75">
      <c r="AI2091" s="11"/>
    </row>
    <row r="2092" ht="12.75">
      <c r="AI2092" s="11"/>
    </row>
    <row r="2093" ht="12.75">
      <c r="AI2093" s="11"/>
    </row>
    <row r="2094" ht="12.75">
      <c r="AI2094" s="11"/>
    </row>
    <row r="2095" ht="12.75">
      <c r="AI2095" s="11"/>
    </row>
    <row r="2096" ht="12.75">
      <c r="AI2096" s="11"/>
    </row>
    <row r="2097" ht="12.75">
      <c r="AI2097" s="11"/>
    </row>
    <row r="2098" ht="12.75">
      <c r="AI2098" s="11"/>
    </row>
    <row r="2099" ht="12.75">
      <c r="AI2099" s="11"/>
    </row>
    <row r="2100" ht="12.75">
      <c r="AI2100" s="11"/>
    </row>
    <row r="2101" ht="12.75">
      <c r="AI2101" s="11"/>
    </row>
    <row r="2102" ht="12.75">
      <c r="AI2102" s="11"/>
    </row>
    <row r="2103" ht="12.75">
      <c r="AI2103" s="11"/>
    </row>
    <row r="2104" ht="12.75">
      <c r="AI2104" s="11"/>
    </row>
    <row r="2105" ht="12.75">
      <c r="AI2105" s="11"/>
    </row>
    <row r="2106" ht="12.75">
      <c r="AI2106" s="11"/>
    </row>
    <row r="2107" ht="12.75">
      <c r="AI2107" s="11"/>
    </row>
    <row r="2108" ht="12.75">
      <c r="AI2108" s="11"/>
    </row>
    <row r="2109" ht="12.75">
      <c r="AI2109" s="11"/>
    </row>
    <row r="2110" ht="12.75">
      <c r="AI2110" s="11"/>
    </row>
    <row r="2111" ht="12.75">
      <c r="AI2111" s="11"/>
    </row>
    <row r="2112" ht="12.75">
      <c r="AI2112" s="11"/>
    </row>
    <row r="2113" ht="12.75">
      <c r="AI2113" s="11"/>
    </row>
    <row r="2114" ht="12.75">
      <c r="AI2114" s="11"/>
    </row>
    <row r="2115" ht="12.75">
      <c r="AI2115" s="11"/>
    </row>
    <row r="2116" ht="12.75">
      <c r="AI2116" s="11"/>
    </row>
    <row r="2117" ht="12.75">
      <c r="AI2117" s="11"/>
    </row>
    <row r="2118" ht="12.75">
      <c r="AI2118" s="11"/>
    </row>
    <row r="2119" ht="12.75">
      <c r="AI2119" s="11"/>
    </row>
    <row r="2120" ht="12.75">
      <c r="AI2120" s="11"/>
    </row>
    <row r="2121" ht="12.75">
      <c r="AI2121" s="11"/>
    </row>
    <row r="2122" ht="12.75">
      <c r="AI2122" s="11"/>
    </row>
    <row r="2123" ht="12.75">
      <c r="AI2123" s="11"/>
    </row>
    <row r="2124" ht="12.75">
      <c r="AI2124" s="11"/>
    </row>
    <row r="2125" ht="12.75">
      <c r="AI2125" s="11"/>
    </row>
    <row r="2126" ht="12.75">
      <c r="AI2126" s="11"/>
    </row>
    <row r="2127" ht="12.75">
      <c r="AI2127" s="11"/>
    </row>
    <row r="2128" ht="12.75">
      <c r="AI2128" s="11"/>
    </row>
    <row r="2129" ht="12.75">
      <c r="AI2129" s="11"/>
    </row>
    <row r="2130" ht="12.75">
      <c r="AI2130" s="11"/>
    </row>
    <row r="2131" ht="12.75">
      <c r="AI2131" s="11"/>
    </row>
    <row r="2132" ht="12.75">
      <c r="AI2132" s="11"/>
    </row>
    <row r="2133" ht="12.75">
      <c r="AI2133" s="11"/>
    </row>
    <row r="2134" ht="12.75">
      <c r="AI2134" s="11"/>
    </row>
    <row r="2135" ht="12.75">
      <c r="AI2135" s="11"/>
    </row>
    <row r="2136" ht="12.75">
      <c r="AI2136" s="11"/>
    </row>
    <row r="2137" ht="12.75">
      <c r="AI2137" s="11"/>
    </row>
    <row r="2138" ht="12.75">
      <c r="AI2138" s="11"/>
    </row>
    <row r="2139" ht="12.75">
      <c r="AI2139" s="11"/>
    </row>
    <row r="2140" ht="12.75">
      <c r="AI2140" s="11"/>
    </row>
    <row r="2141" ht="12.75">
      <c r="AI2141" s="11"/>
    </row>
    <row r="2142" ht="12.75">
      <c r="AI2142" s="11"/>
    </row>
    <row r="2143" ht="12.75">
      <c r="AI2143" s="11"/>
    </row>
    <row r="2144" ht="12.75">
      <c r="AI2144" s="11"/>
    </row>
    <row r="2145" ht="12.75">
      <c r="AI2145" s="11"/>
    </row>
    <row r="2146" ht="12.75">
      <c r="AI2146" s="11"/>
    </row>
    <row r="2147" ht="12.75">
      <c r="AI2147" s="11"/>
    </row>
    <row r="2148" ht="12.75">
      <c r="AI2148" s="11"/>
    </row>
    <row r="2149" ht="12.75">
      <c r="AI2149" s="11"/>
    </row>
    <row r="2150" ht="12.75">
      <c r="AI2150" s="11"/>
    </row>
    <row r="2151" ht="12.75">
      <c r="AI2151" s="11"/>
    </row>
    <row r="2152" ht="12.75">
      <c r="AI2152" s="11"/>
    </row>
    <row r="2153" ht="12.75">
      <c r="AI2153" s="11"/>
    </row>
    <row r="2154" ht="12.75">
      <c r="AI2154" s="11"/>
    </row>
    <row r="2155" ht="12.75">
      <c r="AI2155" s="11"/>
    </row>
    <row r="2156" ht="12.75">
      <c r="AI2156" s="11"/>
    </row>
    <row r="2157" ht="12.75">
      <c r="AI2157" s="11"/>
    </row>
    <row r="2158" ht="12.75">
      <c r="AI2158" s="11"/>
    </row>
    <row r="2159" ht="12.75">
      <c r="AI2159" s="11"/>
    </row>
    <row r="2160" ht="12.75">
      <c r="AI2160" s="11"/>
    </row>
    <row r="2161" ht="12.75">
      <c r="AI2161" s="11"/>
    </row>
    <row r="2162" ht="12.75">
      <c r="AI2162" s="11"/>
    </row>
    <row r="2163" ht="12.75">
      <c r="AI2163" s="11"/>
    </row>
    <row r="2164" ht="12.75">
      <c r="AI2164" s="11"/>
    </row>
    <row r="2165" ht="12.75">
      <c r="AI2165" s="11"/>
    </row>
    <row r="2166" ht="12.75">
      <c r="AI2166" s="11"/>
    </row>
    <row r="2167" ht="12.75">
      <c r="AI2167" s="11"/>
    </row>
    <row r="2168" ht="12.75">
      <c r="AI2168" s="11"/>
    </row>
    <row r="2169" ht="12.75">
      <c r="AI2169" s="11"/>
    </row>
    <row r="2170" ht="12.75">
      <c r="AI2170" s="11"/>
    </row>
    <row r="2171" ht="12.75">
      <c r="AI2171" s="11"/>
    </row>
    <row r="2172" ht="12.75">
      <c r="AI2172" s="11"/>
    </row>
    <row r="2173" ht="12.75">
      <c r="AI2173" s="11"/>
    </row>
    <row r="2174" ht="12.75">
      <c r="AI2174" s="11"/>
    </row>
    <row r="2175" ht="12.75">
      <c r="AI2175" s="11"/>
    </row>
    <row r="2176" ht="12.75">
      <c r="AI2176" s="11"/>
    </row>
    <row r="2177" ht="12.75">
      <c r="AI2177" s="11"/>
    </row>
    <row r="2178" ht="12.75">
      <c r="AI2178" s="11"/>
    </row>
    <row r="2179" ht="12.75">
      <c r="AI2179" s="11"/>
    </row>
    <row r="2180" ht="12.75">
      <c r="AI2180" s="11"/>
    </row>
    <row r="2181" ht="12.75">
      <c r="AI2181" s="11"/>
    </row>
    <row r="2182" ht="12.75">
      <c r="AI2182" s="11"/>
    </row>
    <row r="2183" ht="12.75">
      <c r="AI2183" s="11"/>
    </row>
    <row r="2184" ht="12.75">
      <c r="AI2184" s="11"/>
    </row>
    <row r="2185" ht="12.75">
      <c r="AI2185" s="11"/>
    </row>
    <row r="2186" ht="12.75">
      <c r="AI2186" s="11"/>
    </row>
    <row r="2187" ht="12.75">
      <c r="AI2187" s="11"/>
    </row>
    <row r="2188" ht="12.75">
      <c r="AI2188" s="11"/>
    </row>
    <row r="2189" ht="12.75">
      <c r="AI2189" s="11"/>
    </row>
    <row r="2190" ht="12.75">
      <c r="AI2190" s="11"/>
    </row>
    <row r="2191" ht="12.75">
      <c r="AI2191" s="11"/>
    </row>
    <row r="2192" ht="12.75">
      <c r="AI2192" s="11"/>
    </row>
    <row r="2193" ht="12.75">
      <c r="AI2193" s="11"/>
    </row>
    <row r="2194" ht="12.75">
      <c r="AI2194" s="11"/>
    </row>
    <row r="2195" ht="12.75">
      <c r="AI2195" s="11"/>
    </row>
    <row r="2196" ht="12.75">
      <c r="AI2196" s="11"/>
    </row>
    <row r="2197" ht="12.75">
      <c r="AI2197" s="11"/>
    </row>
    <row r="2198" ht="12.75">
      <c r="AI2198" s="11"/>
    </row>
    <row r="2199" ht="12.75">
      <c r="AI2199" s="11"/>
    </row>
    <row r="2200" ht="12.75">
      <c r="AI2200" s="11"/>
    </row>
    <row r="2201" ht="12.75">
      <c r="AI2201" s="11"/>
    </row>
    <row r="2202" ht="12.75">
      <c r="AI2202" s="11"/>
    </row>
    <row r="2203" ht="12.75">
      <c r="AI2203" s="11"/>
    </row>
    <row r="2204" ht="12.75">
      <c r="AI2204" s="11"/>
    </row>
    <row r="2205" ht="12.75">
      <c r="AI2205" s="11"/>
    </row>
    <row r="2206" ht="12.75">
      <c r="AI2206" s="11"/>
    </row>
    <row r="2207" ht="12.75">
      <c r="AI2207" s="11"/>
    </row>
    <row r="2208" ht="12.75">
      <c r="AI2208" s="11"/>
    </row>
    <row r="2209" ht="12.75">
      <c r="AI2209" s="11"/>
    </row>
    <row r="2210" ht="12.75">
      <c r="AI2210" s="11"/>
    </row>
    <row r="2211" ht="12.75">
      <c r="AI2211" s="11"/>
    </row>
    <row r="2212" ht="12.75">
      <c r="AI2212" s="11"/>
    </row>
    <row r="2213" ht="12.75">
      <c r="AI2213" s="11"/>
    </row>
    <row r="2214" ht="12.75">
      <c r="AI2214" s="11"/>
    </row>
    <row r="2215" ht="12.75">
      <c r="AI2215" s="11"/>
    </row>
    <row r="2216" ht="12.75">
      <c r="AI2216" s="11"/>
    </row>
    <row r="2217" ht="12.75">
      <c r="AI2217" s="11"/>
    </row>
    <row r="2218" ht="12.75">
      <c r="AI2218" s="11"/>
    </row>
    <row r="2219" ht="12.75">
      <c r="AI2219" s="11"/>
    </row>
    <row r="2220" ht="12.75">
      <c r="AI2220" s="11"/>
    </row>
    <row r="2221" ht="12.75">
      <c r="AI2221" s="11"/>
    </row>
    <row r="2222" ht="12.75">
      <c r="AI2222" s="11"/>
    </row>
    <row r="2223" ht="12.75">
      <c r="AI2223" s="11"/>
    </row>
    <row r="2224" ht="12.75">
      <c r="AI2224" s="11"/>
    </row>
    <row r="2225" ht="12.75">
      <c r="AI2225" s="11"/>
    </row>
    <row r="2226" ht="12.75">
      <c r="AI2226" s="11"/>
    </row>
    <row r="2227" ht="12.75">
      <c r="AI2227" s="11"/>
    </row>
    <row r="2228" ht="12.75">
      <c r="AI2228" s="11"/>
    </row>
    <row r="2229" ht="12.75">
      <c r="AI2229" s="11"/>
    </row>
    <row r="2230" ht="12.75">
      <c r="AI2230" s="11"/>
    </row>
    <row r="2231" ht="12.75">
      <c r="AI2231" s="11"/>
    </row>
    <row r="2232" ht="12.75">
      <c r="AI2232" s="11"/>
    </row>
    <row r="2233" ht="12.75">
      <c r="AI2233" s="11"/>
    </row>
    <row r="2234" ht="12.75">
      <c r="AI2234" s="11"/>
    </row>
    <row r="2235" ht="12.75">
      <c r="AI2235" s="11"/>
    </row>
    <row r="2236" ht="12.75">
      <c r="AI2236" s="11"/>
    </row>
    <row r="2237" ht="12.75">
      <c r="AI2237" s="11"/>
    </row>
    <row r="2238" ht="12.75">
      <c r="AI2238" s="11"/>
    </row>
    <row r="2239" ht="12.75">
      <c r="AI2239" s="11"/>
    </row>
    <row r="2240" ht="12.75">
      <c r="AI2240" s="11"/>
    </row>
    <row r="2241" ht="12.75">
      <c r="AI2241" s="11"/>
    </row>
    <row r="2242" ht="12.75">
      <c r="AI2242" s="11"/>
    </row>
    <row r="2243" ht="12.75">
      <c r="AI2243" s="11"/>
    </row>
    <row r="2244" ht="12.75">
      <c r="AI2244" s="11"/>
    </row>
    <row r="2245" ht="12.75">
      <c r="AI2245" s="11"/>
    </row>
    <row r="2246" ht="12.75">
      <c r="AI2246" s="11"/>
    </row>
    <row r="2247" ht="12.75">
      <c r="AI2247" s="11"/>
    </row>
    <row r="2248" ht="12.75">
      <c r="AI2248" s="11"/>
    </row>
    <row r="2249" ht="12.75">
      <c r="AI2249" s="11"/>
    </row>
    <row r="2250" ht="12.75">
      <c r="AI2250" s="11"/>
    </row>
    <row r="2251" ht="12.75">
      <c r="AI2251" s="11"/>
    </row>
    <row r="2252" ht="12.75">
      <c r="AI2252" s="11"/>
    </row>
    <row r="2253" ht="12.75">
      <c r="AI2253" s="11"/>
    </row>
    <row r="2254" ht="12.75">
      <c r="AI2254" s="11"/>
    </row>
    <row r="2255" ht="12.75">
      <c r="AI2255" s="11"/>
    </row>
    <row r="2256" ht="12.75">
      <c r="AI2256" s="11"/>
    </row>
    <row r="2257" ht="12.75">
      <c r="AI2257" s="11"/>
    </row>
    <row r="2258" ht="12.75">
      <c r="AI2258" s="11"/>
    </row>
    <row r="2259" ht="12.75">
      <c r="AI2259" s="11"/>
    </row>
    <row r="2260" ht="12.75">
      <c r="AI2260" s="11"/>
    </row>
    <row r="2261" ht="12.75">
      <c r="AI2261" s="11"/>
    </row>
    <row r="2262" ht="12.75">
      <c r="AI2262" s="11"/>
    </row>
    <row r="2263" ht="12.75">
      <c r="AI2263" s="11"/>
    </row>
    <row r="2264" ht="12.75">
      <c r="AI2264" s="11"/>
    </row>
    <row r="2265" ht="12.75">
      <c r="AI2265" s="11"/>
    </row>
    <row r="2266" ht="12.75">
      <c r="AI2266" s="11"/>
    </row>
    <row r="2267" ht="12.75">
      <c r="AI2267" s="11"/>
    </row>
    <row r="2268" ht="12.75">
      <c r="AI2268" s="11"/>
    </row>
    <row r="2269" ht="12.75">
      <c r="AI2269" s="11"/>
    </row>
    <row r="2270" ht="12.75">
      <c r="AI2270" s="11"/>
    </row>
    <row r="2271" ht="12.75">
      <c r="AI2271" s="11"/>
    </row>
    <row r="2272" ht="12.75">
      <c r="AI2272" s="11"/>
    </row>
    <row r="2273" ht="12.75">
      <c r="AI2273" s="11"/>
    </row>
    <row r="2274" ht="12.75">
      <c r="AI2274" s="11"/>
    </row>
    <row r="2275" ht="12.75">
      <c r="AI2275" s="11"/>
    </row>
    <row r="2276" ht="12.75">
      <c r="AI2276" s="11"/>
    </row>
    <row r="2277" ht="12.75">
      <c r="AI2277" s="11"/>
    </row>
    <row r="2278" ht="12.75">
      <c r="AI2278" s="11"/>
    </row>
    <row r="2279" ht="12.75">
      <c r="AI2279" s="11"/>
    </row>
    <row r="2280" ht="12.75">
      <c r="AI2280" s="11"/>
    </row>
    <row r="2281" ht="12.75">
      <c r="AI2281" s="11"/>
    </row>
    <row r="2282" ht="12.75">
      <c r="AI2282" s="11"/>
    </row>
    <row r="2283" ht="12.75">
      <c r="AI2283" s="11"/>
    </row>
    <row r="2284" ht="12.75">
      <c r="AI2284" s="11"/>
    </row>
    <row r="2285" ht="12.75">
      <c r="AI2285" s="11"/>
    </row>
    <row r="2286" ht="12.75">
      <c r="AI2286" s="11"/>
    </row>
    <row r="2287" ht="12.75">
      <c r="AI2287" s="11"/>
    </row>
    <row r="2288" ht="12.75">
      <c r="AI2288" s="11"/>
    </row>
    <row r="2289" ht="12.75">
      <c r="AI2289" s="11"/>
    </row>
    <row r="2290" ht="12.75">
      <c r="AI2290" s="11"/>
    </row>
    <row r="2291" ht="12.75">
      <c r="AI2291" s="11"/>
    </row>
    <row r="2292" ht="12.75">
      <c r="AI2292" s="11"/>
    </row>
    <row r="2293" ht="12.75">
      <c r="AI2293" s="11"/>
    </row>
    <row r="2294" ht="12.75">
      <c r="AI2294" s="11"/>
    </row>
    <row r="2295" ht="12.75">
      <c r="AI2295" s="11"/>
    </row>
    <row r="2296" ht="12.75">
      <c r="AI2296" s="11"/>
    </row>
    <row r="2297" ht="12.75">
      <c r="AI2297" s="11"/>
    </row>
    <row r="2298" ht="12.75">
      <c r="AI2298" s="11"/>
    </row>
    <row r="2299" ht="12.75">
      <c r="AI2299" s="11"/>
    </row>
    <row r="2300" ht="12.75">
      <c r="AI2300" s="11"/>
    </row>
    <row r="2301" ht="12.75">
      <c r="AI2301" s="11"/>
    </row>
    <row r="2302" ht="12.75">
      <c r="AI2302" s="11"/>
    </row>
    <row r="2303" ht="12.75">
      <c r="AI2303" s="11"/>
    </row>
    <row r="2304" ht="12.75">
      <c r="AI2304" s="11"/>
    </row>
    <row r="2305" ht="12.75">
      <c r="AI2305" s="11"/>
    </row>
    <row r="2306" ht="12.75">
      <c r="AI2306" s="11"/>
    </row>
    <row r="2307" ht="12.75">
      <c r="AI2307" s="11"/>
    </row>
    <row r="2308" ht="12.75">
      <c r="AI2308" s="11"/>
    </row>
    <row r="2309" ht="12.75">
      <c r="AI2309" s="11"/>
    </row>
    <row r="2310" ht="12.75">
      <c r="AI2310" s="11"/>
    </row>
    <row r="2311" ht="12.75">
      <c r="AI2311" s="11"/>
    </row>
    <row r="2312" ht="12.75">
      <c r="AI2312" s="11"/>
    </row>
    <row r="2313" ht="12.75">
      <c r="AI2313" s="11"/>
    </row>
    <row r="2314" ht="12.75">
      <c r="AI2314" s="11"/>
    </row>
    <row r="2315" ht="12.75">
      <c r="AI2315" s="11"/>
    </row>
    <row r="2316" ht="12.75">
      <c r="AI2316" s="11"/>
    </row>
    <row r="2317" ht="12.75">
      <c r="AI2317" s="11"/>
    </row>
    <row r="2318" ht="12.75">
      <c r="AI2318" s="11"/>
    </row>
    <row r="2319" ht="12.75">
      <c r="AI2319" s="11"/>
    </row>
    <row r="2320" ht="12.75">
      <c r="AI2320" s="11"/>
    </row>
    <row r="2321" ht="12.75">
      <c r="AI2321" s="11"/>
    </row>
    <row r="2322" ht="12.75">
      <c r="AI2322" s="11"/>
    </row>
    <row r="2323" ht="12.75">
      <c r="AI2323" s="11"/>
    </row>
    <row r="2324" ht="12.75">
      <c r="AI2324" s="11"/>
    </row>
    <row r="2325" ht="12.75">
      <c r="AI2325" s="11"/>
    </row>
    <row r="2326" ht="12.75">
      <c r="AI2326" s="11"/>
    </row>
    <row r="2327" ht="12.75">
      <c r="AI2327" s="11"/>
    </row>
    <row r="2328" ht="12.75">
      <c r="AI2328" s="11"/>
    </row>
    <row r="2329" ht="12.75">
      <c r="AI2329" s="11"/>
    </row>
    <row r="2330" ht="12.75">
      <c r="AI2330" s="11"/>
    </row>
    <row r="2331" ht="12.75">
      <c r="AI2331" s="11"/>
    </row>
    <row r="2332" ht="12.75">
      <c r="AI2332" s="11"/>
    </row>
    <row r="2333" ht="12.75">
      <c r="AI2333" s="11"/>
    </row>
    <row r="2334" ht="12.75">
      <c r="AI2334" s="11"/>
    </row>
    <row r="2335" ht="12.75">
      <c r="AI2335" s="11"/>
    </row>
    <row r="2336" ht="12.75">
      <c r="AI2336" s="11"/>
    </row>
    <row r="2337" ht="12.75">
      <c r="AI2337" s="11"/>
    </row>
    <row r="2338" ht="12.75">
      <c r="AI2338" s="11"/>
    </row>
    <row r="2339" ht="12.75">
      <c r="AI2339" s="11"/>
    </row>
    <row r="2340" ht="12.75">
      <c r="AI2340" s="11"/>
    </row>
    <row r="2341" ht="12.75">
      <c r="AI2341" s="11"/>
    </row>
    <row r="2342" ht="12.75">
      <c r="AI2342" s="11"/>
    </row>
    <row r="2343" ht="12.75">
      <c r="AI2343" s="11"/>
    </row>
    <row r="2344" ht="12.75">
      <c r="AI2344" s="11"/>
    </row>
    <row r="2345" ht="12.75">
      <c r="AI2345" s="11"/>
    </row>
    <row r="2346" ht="12.75">
      <c r="AI2346" s="11"/>
    </row>
    <row r="2347" ht="12.75">
      <c r="AI2347" s="11"/>
    </row>
    <row r="2348" ht="12.75">
      <c r="AI2348" s="11"/>
    </row>
    <row r="2349" ht="12.75">
      <c r="AI2349" s="11"/>
    </row>
    <row r="2350" ht="12.75">
      <c r="AI2350" s="11"/>
    </row>
    <row r="2351" ht="12.75">
      <c r="AI2351" s="11"/>
    </row>
    <row r="2352" ht="12.75">
      <c r="AI2352" s="11"/>
    </row>
    <row r="2353" ht="12.75">
      <c r="AI2353" s="11"/>
    </row>
    <row r="2354" ht="12.75">
      <c r="AI2354" s="11"/>
    </row>
    <row r="2355" ht="12.75">
      <c r="AI2355" s="11"/>
    </row>
    <row r="2356" ht="12.75">
      <c r="AI2356" s="11"/>
    </row>
    <row r="2357" ht="12.75">
      <c r="AI2357" s="11"/>
    </row>
    <row r="2358" ht="12.75">
      <c r="AI2358" s="11"/>
    </row>
    <row r="2359" ht="12.75">
      <c r="AI2359" s="11"/>
    </row>
    <row r="2360" ht="12.75">
      <c r="AI2360" s="11"/>
    </row>
    <row r="2361" ht="12.75">
      <c r="AI2361" s="11"/>
    </row>
    <row r="2362" ht="12.75">
      <c r="AI2362" s="11"/>
    </row>
    <row r="2363" ht="12.75">
      <c r="AI2363" s="11"/>
    </row>
    <row r="2364" ht="12.75">
      <c r="AI2364" s="11"/>
    </row>
    <row r="2365" ht="12.75">
      <c r="AI2365" s="11"/>
    </row>
    <row r="2366" ht="12.75">
      <c r="AI2366" s="11"/>
    </row>
    <row r="2367" ht="12.75">
      <c r="AI2367" s="11"/>
    </row>
    <row r="2368" ht="12.75">
      <c r="AI2368" s="11"/>
    </row>
    <row r="2369" ht="12.75">
      <c r="AI2369" s="11"/>
    </row>
    <row r="2370" ht="12.75">
      <c r="AI2370" s="11"/>
    </row>
    <row r="2371" ht="12.75">
      <c r="AI2371" s="11"/>
    </row>
    <row r="2372" ht="12.75">
      <c r="AI2372" s="11"/>
    </row>
    <row r="2373" ht="12.75">
      <c r="AI2373" s="11"/>
    </row>
    <row r="2374" ht="12.75">
      <c r="AI2374" s="11"/>
    </row>
    <row r="2375" ht="12.75">
      <c r="AI2375" s="11"/>
    </row>
    <row r="2376" ht="12.75">
      <c r="AI2376" s="11"/>
    </row>
    <row r="2377" ht="12.75">
      <c r="AI2377" s="11"/>
    </row>
    <row r="2378" ht="12.75">
      <c r="AI2378" s="11"/>
    </row>
    <row r="2379" ht="12.75">
      <c r="AI2379" s="11"/>
    </row>
    <row r="2380" ht="12.75">
      <c r="AI2380" s="11"/>
    </row>
    <row r="2381" ht="12.75">
      <c r="AI2381" s="11"/>
    </row>
    <row r="2382" ht="12.75">
      <c r="AI2382" s="11"/>
    </row>
    <row r="2383" ht="12.75">
      <c r="AI2383" s="11"/>
    </row>
    <row r="2384" ht="12.75">
      <c r="AI2384" s="11"/>
    </row>
    <row r="2385" ht="12.75">
      <c r="AI2385" s="11"/>
    </row>
    <row r="2386" ht="12.75">
      <c r="AI2386" s="11"/>
    </row>
    <row r="2387" ht="12.75">
      <c r="AI2387" s="11"/>
    </row>
    <row r="2388" ht="12.75">
      <c r="AI2388" s="11"/>
    </row>
    <row r="2389" ht="12.75">
      <c r="AI2389" s="11"/>
    </row>
    <row r="2390" ht="12.75">
      <c r="AI2390" s="11"/>
    </row>
    <row r="2391" ht="12.75">
      <c r="AI2391" s="11"/>
    </row>
    <row r="2392" ht="12.75">
      <c r="AI2392" s="11"/>
    </row>
    <row r="2393" ht="12.75">
      <c r="AI2393" s="11"/>
    </row>
    <row r="2394" ht="12.75">
      <c r="AI2394" s="11"/>
    </row>
    <row r="2395" ht="12.75">
      <c r="AI2395" s="11"/>
    </row>
    <row r="2396" ht="12.75">
      <c r="AI2396" s="11"/>
    </row>
    <row r="2397" ht="12.75">
      <c r="AI2397" s="11"/>
    </row>
    <row r="2398" ht="12.75">
      <c r="AI2398" s="11"/>
    </row>
    <row r="2399" ht="12.75">
      <c r="AI2399" s="11"/>
    </row>
    <row r="2400" ht="12.75">
      <c r="AI2400" s="11"/>
    </row>
    <row r="2401" ht="12.75">
      <c r="AI2401" s="11"/>
    </row>
    <row r="2402" ht="12.75">
      <c r="AI2402" s="11"/>
    </row>
    <row r="2403" ht="12.75">
      <c r="AI2403" s="11"/>
    </row>
    <row r="2404" ht="12.75">
      <c r="AI2404" s="11"/>
    </row>
    <row r="2405" ht="12.75">
      <c r="AI2405" s="11"/>
    </row>
    <row r="2406" ht="12.75">
      <c r="AI2406" s="11"/>
    </row>
    <row r="2407" ht="12.75">
      <c r="AI2407" s="11"/>
    </row>
    <row r="2408" ht="12.75">
      <c r="AI2408" s="11"/>
    </row>
    <row r="2409" ht="12.75">
      <c r="AI2409" s="11"/>
    </row>
    <row r="2410" ht="12.75">
      <c r="AI2410" s="11"/>
    </row>
    <row r="2411" ht="12.75">
      <c r="AI2411" s="11"/>
    </row>
    <row r="2412" ht="12.75">
      <c r="AI2412" s="11"/>
    </row>
    <row r="2413" ht="12.75">
      <c r="AI2413" s="11"/>
    </row>
    <row r="2414" ht="12.75">
      <c r="AI2414" s="11"/>
    </row>
    <row r="2415" ht="12.75">
      <c r="AI2415" s="11"/>
    </row>
    <row r="2416" ht="12.75">
      <c r="AI2416" s="11"/>
    </row>
    <row r="2417" ht="12.75">
      <c r="AI2417" s="11"/>
    </row>
    <row r="2418" ht="12.75">
      <c r="AI2418" s="11"/>
    </row>
  </sheetData>
  <sheetProtection sheet="1" objects="1" scenarios="1"/>
  <mergeCells count="6">
    <mergeCell ref="E5:G5"/>
    <mergeCell ref="B5:D5"/>
    <mergeCell ref="J1:Q1"/>
    <mergeCell ref="B3:H3"/>
    <mergeCell ref="D1:H1"/>
    <mergeCell ref="N3:O3"/>
  </mergeCells>
  <conditionalFormatting sqref="A6:H107 I6:I106 J6:K107 M6:AI107 L6:L106">
    <cfRule type="cellIs" priority="1" dxfId="0" operator="notEqual" stopIfTrue="1">
      <formula>""</formula>
    </cfRule>
  </conditionalFormatting>
  <printOptions/>
  <pageMargins left="0.75" right="0.75" top="0.96" bottom="0.66" header="0.67" footer="0.5"/>
  <pageSetup orientation="landscape" paperSize="9" r:id="rId3"/>
  <headerFooter alignWithMargins="0">
    <oddHeader>&amp;L&amp;P&amp;C © Oleg Boriskin, All Rights Reserved e-mail: oboriskin@mail.ru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Voyage Plan</dc:title>
  <dc:subject/>
  <dc:creator>Oleg Boriskin</dc:creator>
  <cp:keywords>Lat Long Route GPS Vel Time</cp:keywords>
  <dc:description/>
  <cp:lastModifiedBy>Oleg</cp:lastModifiedBy>
  <cp:lastPrinted>2003-08-31T19:55:05Z</cp:lastPrinted>
  <dcterms:created xsi:type="dcterms:W3CDTF">2003-08-31T15:52:46Z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