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EHTMA" sheetId="1" r:id="rId1"/>
  </sheets>
  <definedNames>
    <definedName name="draft">'LEHTMA'!$H$9</definedName>
  </definedNames>
  <calcPr fullCalcOnLoad="1"/>
</workbook>
</file>

<file path=xl/sharedStrings.xml><?xml version="1.0" encoding="utf-8"?>
<sst xmlns="http://schemas.openxmlformats.org/spreadsheetml/2006/main" count="65" uniqueCount="64">
  <si>
    <t>DRAFT  SURVEY  REPORT</t>
  </si>
  <si>
    <t>VOLGO BALT 112</t>
  </si>
  <si>
    <t>PORT - LEHTMA</t>
  </si>
  <si>
    <t>DATA: 20.01.2002</t>
  </si>
  <si>
    <t>CALCULATION  OF  THE  DISPLACEMENT : Loading</t>
  </si>
  <si>
    <t>INITIAL</t>
  </si>
  <si>
    <t>FINAL</t>
  </si>
  <si>
    <t>DRAFT  FWD  PORT</t>
  </si>
  <si>
    <t>DRAFT  FWD STBD</t>
  </si>
  <si>
    <t>DRAFT FWD MEAN</t>
  </si>
  <si>
    <t>DRAFT AFT PORT</t>
  </si>
  <si>
    <t>DRAFT AFT STBD</t>
  </si>
  <si>
    <t>DRAFT AFT MEAN</t>
  </si>
  <si>
    <r>
      <t xml:space="preserve">APPARENT  </t>
    </r>
    <r>
      <rPr>
        <b/>
        <sz val="12"/>
        <rFont val="Times New Roman"/>
        <family val="1"/>
      </rPr>
      <t>TRIM</t>
    </r>
  </si>
  <si>
    <t xml:space="preserve">STEM CORRECTION   X =+ 18,45 </t>
  </si>
  <si>
    <t>LBM=73,25</t>
  </si>
  <si>
    <t xml:space="preserve">STERN CORRECTION  Y =- 18,3  </t>
  </si>
  <si>
    <t>CORRECTED MEAN DRAFT FWD</t>
  </si>
  <si>
    <t>CORRECTED MEAN DRAFT AFT</t>
  </si>
  <si>
    <r>
      <t xml:space="preserve">CORRECTED </t>
    </r>
    <r>
      <rPr>
        <b/>
        <sz val="12"/>
        <rFont val="Times New Roman"/>
        <family val="1"/>
      </rPr>
      <t>TRIM</t>
    </r>
  </si>
  <si>
    <t>DRAFT MID. PORT</t>
  </si>
  <si>
    <t xml:space="preserve">DRAFT MID. STBD  </t>
  </si>
  <si>
    <t>DRAFT MID. MEAN</t>
  </si>
  <si>
    <t>MEAN DRAFT</t>
  </si>
  <si>
    <t xml:space="preserve">MEAN OF MEANS                                                       </t>
  </si>
  <si>
    <t>MEAN OF MEANS CORRECTED</t>
  </si>
  <si>
    <t>DISPLACEMENT  (for18)</t>
  </si>
  <si>
    <t>A</t>
  </si>
  <si>
    <t xml:space="preserve">L.C.F.  (for18)                                                                  </t>
  </si>
  <si>
    <t>B</t>
  </si>
  <si>
    <t xml:space="preserve">T.P.C.  (for18)                                                               </t>
  </si>
  <si>
    <t>C</t>
  </si>
  <si>
    <t xml:space="preserve">L.P.P.                                                                                     </t>
  </si>
  <si>
    <t>D</t>
  </si>
  <si>
    <t xml:space="preserve">M.C.T.C. + 50  (for18)                                                     </t>
  </si>
  <si>
    <t>E</t>
  </si>
  <si>
    <t>M.C.T.C.  - 50  (for18)</t>
  </si>
  <si>
    <t>F</t>
  </si>
  <si>
    <t xml:space="preserve">D.M. = D-E                                                                   </t>
  </si>
  <si>
    <t>T.C.1 = (TRIM  LCF  TPC  100) : LPP</t>
  </si>
  <si>
    <t>T.C.2 = (TRIM  TRIM  DM  50) : LPP</t>
  </si>
  <si>
    <t>TRIM CORRECTION  (T.C.1 + T.C.2)</t>
  </si>
  <si>
    <t>DISPLACEMENT CORRECTED FOR THE TRIM  (19+20)</t>
  </si>
  <si>
    <t>OBSERVED DENSITY</t>
  </si>
  <si>
    <t>DISPLACEMENT CORRECTED FOR DENSITY  (21*22)</t>
  </si>
  <si>
    <t>a</t>
  </si>
  <si>
    <t>BALLAST</t>
  </si>
  <si>
    <t>b</t>
  </si>
  <si>
    <t>FUEL OIL</t>
  </si>
  <si>
    <t>c</t>
  </si>
  <si>
    <t>DISEL OIL</t>
  </si>
  <si>
    <t>d</t>
  </si>
  <si>
    <t>LUBRICATION  OIL</t>
  </si>
  <si>
    <t>e</t>
  </si>
  <si>
    <t>FRESH WATER</t>
  </si>
  <si>
    <t>f</t>
  </si>
  <si>
    <t>SLOPS</t>
  </si>
  <si>
    <t>g</t>
  </si>
  <si>
    <t>OTHER</t>
  </si>
  <si>
    <t>CONSUMABLES (a+b+c+d+e+f+g)</t>
  </si>
  <si>
    <t>NET  DISPLACEMENT  (23-24)</t>
  </si>
  <si>
    <t>DIFFERENCES  IN  DISPLACEMENT - TOTAL CARGO</t>
  </si>
  <si>
    <t xml:space="preserve">2nd mate:                      (V.Chigishev)              </t>
  </si>
  <si>
    <t>Master:                            (I.Zaytsev)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</si>
</sst>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8">
    <font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2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I36" sqref="I36"/>
    </sheetView>
  </sheetViews>
  <sheetFormatPr defaultColWidth="9.00390625" defaultRowHeight="12.75"/>
  <sheetData>
    <row r="1" spans="1:9" ht="12.75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2.75">
      <c r="A2" s="72"/>
      <c r="B2" s="72"/>
      <c r="C2" s="72"/>
      <c r="D2" s="72"/>
      <c r="E2" s="72"/>
      <c r="F2" s="72"/>
      <c r="G2" s="72"/>
      <c r="H2" s="72"/>
      <c r="I2" s="72"/>
    </row>
    <row r="3" spans="1:9" ht="15.75">
      <c r="A3" s="1"/>
      <c r="B3" s="2" t="s">
        <v>1</v>
      </c>
      <c r="C3" s="2"/>
      <c r="D3" s="2"/>
      <c r="E3" s="2" t="s">
        <v>2</v>
      </c>
      <c r="F3" s="2"/>
      <c r="G3" s="2"/>
      <c r="H3" s="2" t="s">
        <v>3</v>
      </c>
      <c r="I3" s="2"/>
    </row>
    <row r="4" spans="1:9" ht="13.5" thickBot="1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73" t="s">
        <v>4</v>
      </c>
      <c r="B5" s="74"/>
      <c r="C5" s="74"/>
      <c r="D5" s="74"/>
      <c r="E5" s="74"/>
      <c r="F5" s="74"/>
      <c r="G5" s="75"/>
      <c r="H5" s="79" t="s">
        <v>5</v>
      </c>
      <c r="I5" s="79" t="s">
        <v>6</v>
      </c>
    </row>
    <row r="6" spans="1:9" ht="13.5" thickBot="1">
      <c r="A6" s="76"/>
      <c r="B6" s="77"/>
      <c r="C6" s="77"/>
      <c r="D6" s="77"/>
      <c r="E6" s="77"/>
      <c r="F6" s="77"/>
      <c r="G6" s="78"/>
      <c r="H6" s="80"/>
      <c r="I6" s="80"/>
    </row>
    <row r="7" spans="1:9" ht="15.75">
      <c r="A7" s="3">
        <v>1</v>
      </c>
      <c r="B7" s="69" t="s">
        <v>7</v>
      </c>
      <c r="C7" s="70"/>
      <c r="D7" s="70"/>
      <c r="E7" s="70"/>
      <c r="F7" s="70"/>
      <c r="G7" s="71"/>
      <c r="H7" s="4">
        <v>2.4</v>
      </c>
      <c r="I7" s="5">
        <v>3.38</v>
      </c>
    </row>
    <row r="8" spans="1:9" ht="15.75">
      <c r="A8" s="6">
        <v>2</v>
      </c>
      <c r="B8" s="63" t="s">
        <v>8</v>
      </c>
      <c r="C8" s="64"/>
      <c r="D8" s="64"/>
      <c r="E8" s="64"/>
      <c r="F8" s="64"/>
      <c r="G8" s="65"/>
      <c r="H8" s="5">
        <v>2.42</v>
      </c>
      <c r="I8" s="4">
        <v>3.4</v>
      </c>
    </row>
    <row r="9" spans="1:9" ht="15.75">
      <c r="A9" s="6">
        <v>3</v>
      </c>
      <c r="B9" s="63" t="s">
        <v>9</v>
      </c>
      <c r="C9" s="64"/>
      <c r="D9" s="64"/>
      <c r="E9" s="64"/>
      <c r="F9" s="64"/>
      <c r="G9" s="65"/>
      <c r="H9" s="4">
        <f>AVERAGE(H7:H8)</f>
        <v>2.41</v>
      </c>
      <c r="I9" s="4">
        <f>AVERAGE(I7:I8)</f>
        <v>3.3899999999999997</v>
      </c>
    </row>
    <row r="10" spans="1:9" ht="15.75">
      <c r="A10" s="6">
        <v>4</v>
      </c>
      <c r="B10" s="63" t="s">
        <v>10</v>
      </c>
      <c r="C10" s="64"/>
      <c r="D10" s="64"/>
      <c r="E10" s="64"/>
      <c r="F10" s="64"/>
      <c r="G10" s="65"/>
      <c r="H10" s="5">
        <v>2.52</v>
      </c>
      <c r="I10" s="5">
        <v>3.39</v>
      </c>
    </row>
    <row r="11" spans="1:9" ht="15.75">
      <c r="A11" s="6">
        <v>5</v>
      </c>
      <c r="B11" s="63" t="s">
        <v>11</v>
      </c>
      <c r="C11" s="64"/>
      <c r="D11" s="64"/>
      <c r="E11" s="64"/>
      <c r="F11" s="64"/>
      <c r="G11" s="65"/>
      <c r="H11" s="5">
        <v>2.55</v>
      </c>
      <c r="I11" s="4">
        <v>3.4</v>
      </c>
    </row>
    <row r="12" spans="1:9" ht="15.75">
      <c r="A12" s="6">
        <v>6</v>
      </c>
      <c r="B12" s="63" t="s">
        <v>12</v>
      </c>
      <c r="C12" s="64"/>
      <c r="D12" s="64"/>
      <c r="E12" s="64"/>
      <c r="F12" s="64"/>
      <c r="G12" s="65"/>
      <c r="H12" s="5">
        <f>AVERAGE(H10:H11)</f>
        <v>2.535</v>
      </c>
      <c r="I12" s="5">
        <f>AVERAGE(I10:I11)</f>
        <v>3.395</v>
      </c>
    </row>
    <row r="13" spans="1:9" ht="15.75">
      <c r="A13" s="6">
        <v>7</v>
      </c>
      <c r="B13" s="63" t="s">
        <v>13</v>
      </c>
      <c r="C13" s="64"/>
      <c r="D13" s="64"/>
      <c r="E13" s="64"/>
      <c r="F13" s="64"/>
      <c r="G13" s="65"/>
      <c r="H13" s="7">
        <f>H9-H12</f>
        <v>-0.125</v>
      </c>
      <c r="I13" s="5">
        <f>I9-I12</f>
        <v>-0.0050000000000003375</v>
      </c>
    </row>
    <row r="14" spans="1:9" ht="15.75">
      <c r="A14" s="6">
        <v>8</v>
      </c>
      <c r="B14" s="67" t="s">
        <v>14</v>
      </c>
      <c r="C14" s="68"/>
      <c r="D14" s="68"/>
      <c r="E14" s="8" t="s">
        <v>15</v>
      </c>
      <c r="F14" s="9">
        <v>18.45</v>
      </c>
      <c r="G14" s="10">
        <v>73.25</v>
      </c>
      <c r="H14" s="7">
        <f>H13*F14/G14</f>
        <v>-0.03148464163822526</v>
      </c>
      <c r="I14" s="7">
        <f>I13*F14/G14</f>
        <v>-0.0012593856655290954</v>
      </c>
    </row>
    <row r="15" spans="1:9" ht="15.75">
      <c r="A15" s="6">
        <v>9</v>
      </c>
      <c r="B15" s="67" t="s">
        <v>16</v>
      </c>
      <c r="C15" s="68"/>
      <c r="D15" s="68"/>
      <c r="E15" s="8" t="s">
        <v>15</v>
      </c>
      <c r="F15" s="9">
        <v>-18.3</v>
      </c>
      <c r="G15" s="10">
        <v>73.25</v>
      </c>
      <c r="H15" s="7">
        <f>H13*F15/G15</f>
        <v>0.031228668941979523</v>
      </c>
      <c r="I15" s="7">
        <f>I13*F15/G15</f>
        <v>0.0012491467576792653</v>
      </c>
    </row>
    <row r="16" spans="1:9" ht="15.75">
      <c r="A16" s="6">
        <v>10</v>
      </c>
      <c r="B16" s="63" t="s">
        <v>17</v>
      </c>
      <c r="C16" s="64"/>
      <c r="D16" s="64"/>
      <c r="E16" s="64"/>
      <c r="F16" s="64"/>
      <c r="G16" s="65"/>
      <c r="H16" s="4">
        <f>draft+H14</f>
        <v>2.378515358361775</v>
      </c>
      <c r="I16" s="7">
        <f>I9+I14</f>
        <v>3.3887406143344707</v>
      </c>
    </row>
    <row r="17" spans="1:9" ht="15.75">
      <c r="A17" s="6">
        <v>11</v>
      </c>
      <c r="B17" s="63" t="s">
        <v>18</v>
      </c>
      <c r="C17" s="64"/>
      <c r="D17" s="64"/>
      <c r="E17" s="64"/>
      <c r="F17" s="64"/>
      <c r="G17" s="65"/>
      <c r="H17" s="7">
        <f>H12+H15</f>
        <v>2.5662286689419798</v>
      </c>
      <c r="I17" s="4">
        <f>I12+I15</f>
        <v>3.3962491467576794</v>
      </c>
    </row>
    <row r="18" spans="1:9" ht="15.75">
      <c r="A18" s="6">
        <v>12</v>
      </c>
      <c r="B18" s="63" t="s">
        <v>19</v>
      </c>
      <c r="C18" s="64"/>
      <c r="D18" s="64"/>
      <c r="E18" s="64"/>
      <c r="F18" s="64"/>
      <c r="G18" s="65"/>
      <c r="H18" s="7">
        <f>H16-H17</f>
        <v>-0.18771331058020468</v>
      </c>
      <c r="I18" s="7">
        <f>I16-I17</f>
        <v>-0.0075085324232087025</v>
      </c>
    </row>
    <row r="19" spans="1:9" ht="15.75">
      <c r="A19" s="6">
        <v>13</v>
      </c>
      <c r="B19" s="63" t="s">
        <v>20</v>
      </c>
      <c r="C19" s="64"/>
      <c r="D19" s="64"/>
      <c r="E19" s="64"/>
      <c r="F19" s="64"/>
      <c r="G19" s="65"/>
      <c r="H19" s="5">
        <v>2.35</v>
      </c>
      <c r="I19" s="4">
        <v>3.3</v>
      </c>
    </row>
    <row r="20" spans="1:9" ht="15.75">
      <c r="A20" s="6">
        <v>14</v>
      </c>
      <c r="B20" s="63" t="s">
        <v>21</v>
      </c>
      <c r="C20" s="64"/>
      <c r="D20" s="64"/>
      <c r="E20" s="64"/>
      <c r="F20" s="64"/>
      <c r="G20" s="65"/>
      <c r="H20" s="5">
        <v>2.37</v>
      </c>
      <c r="I20" s="5">
        <v>3.35</v>
      </c>
    </row>
    <row r="21" spans="1:9" ht="15.75">
      <c r="A21" s="6">
        <v>15</v>
      </c>
      <c r="B21" s="63" t="s">
        <v>22</v>
      </c>
      <c r="C21" s="64"/>
      <c r="D21" s="64"/>
      <c r="E21" s="64"/>
      <c r="F21" s="64"/>
      <c r="G21" s="65"/>
      <c r="H21" s="5">
        <f>(H19+H20)/2</f>
        <v>2.3600000000000003</v>
      </c>
      <c r="I21" s="5">
        <f>(I19+I20)/2</f>
        <v>3.325</v>
      </c>
    </row>
    <row r="22" spans="1:9" ht="15.75">
      <c r="A22" s="6">
        <v>16</v>
      </c>
      <c r="B22" s="63" t="s">
        <v>23</v>
      </c>
      <c r="C22" s="64"/>
      <c r="D22" s="64"/>
      <c r="E22" s="64"/>
      <c r="F22" s="64"/>
      <c r="G22" s="65"/>
      <c r="H22" s="7">
        <f>(H16+H17)/2</f>
        <v>2.4723720136518774</v>
      </c>
      <c r="I22" s="7">
        <f>(I16+I17)/2</f>
        <v>3.3924948805460753</v>
      </c>
    </row>
    <row r="23" spans="1:9" ht="15.75">
      <c r="A23" s="6">
        <v>17</v>
      </c>
      <c r="B23" s="63" t="s">
        <v>24</v>
      </c>
      <c r="C23" s="64"/>
      <c r="D23" s="64"/>
      <c r="E23" s="64"/>
      <c r="F23" s="64"/>
      <c r="G23" s="65"/>
      <c r="H23" s="7">
        <f>(H21+H22)/2</f>
        <v>2.4161860068259386</v>
      </c>
      <c r="I23" s="7">
        <f>(I21+I22)/2</f>
        <v>3.3587474402730377</v>
      </c>
    </row>
    <row r="24" spans="1:9" ht="15.75">
      <c r="A24" s="6">
        <v>18</v>
      </c>
      <c r="B24" s="63" t="s">
        <v>25</v>
      </c>
      <c r="C24" s="64"/>
      <c r="D24" s="64"/>
      <c r="E24" s="64"/>
      <c r="F24" s="64"/>
      <c r="G24" s="65"/>
      <c r="H24" s="7">
        <f>(H21+H23)/2</f>
        <v>2.3880930034129695</v>
      </c>
      <c r="I24" s="7">
        <f>(I21+I23)/2</f>
        <v>3.341873720136519</v>
      </c>
    </row>
    <row r="25" spans="1:9" ht="16.5" thickBot="1">
      <c r="A25" s="11">
        <v>19</v>
      </c>
      <c r="B25" s="58" t="s">
        <v>26</v>
      </c>
      <c r="C25" s="59"/>
      <c r="D25" s="59"/>
      <c r="E25" s="59"/>
      <c r="F25" s="59"/>
      <c r="G25" s="60"/>
      <c r="H25" s="12">
        <v>2768.1</v>
      </c>
      <c r="I25" s="13">
        <v>3978.1</v>
      </c>
    </row>
    <row r="26" spans="1:9" ht="15.75">
      <c r="A26" s="14" t="s">
        <v>27</v>
      </c>
      <c r="B26" s="61" t="s">
        <v>28</v>
      </c>
      <c r="C26" s="61"/>
      <c r="D26" s="61"/>
      <c r="E26" s="61"/>
      <c r="F26" s="61"/>
      <c r="G26" s="61"/>
      <c r="H26" s="15">
        <v>-0.47</v>
      </c>
      <c r="I26" s="16">
        <v>-0.85</v>
      </c>
    </row>
    <row r="27" spans="1:9" ht="15.75">
      <c r="A27" s="17" t="s">
        <v>29</v>
      </c>
      <c r="B27" s="56" t="s">
        <v>30</v>
      </c>
      <c r="C27" s="56"/>
      <c r="D27" s="56"/>
      <c r="E27" s="56"/>
      <c r="F27" s="56"/>
      <c r="G27" s="56"/>
      <c r="H27" s="18">
        <v>12.77</v>
      </c>
      <c r="I27" s="19">
        <v>13.19</v>
      </c>
    </row>
    <row r="28" spans="1:9" ht="15.75">
      <c r="A28" s="17" t="s">
        <v>31</v>
      </c>
      <c r="B28" s="56" t="s">
        <v>32</v>
      </c>
      <c r="C28" s="56"/>
      <c r="D28" s="56"/>
      <c r="E28" s="56"/>
      <c r="F28" s="56"/>
      <c r="G28" s="56"/>
      <c r="H28" s="18">
        <v>110</v>
      </c>
      <c r="I28" s="19">
        <v>110</v>
      </c>
    </row>
    <row r="29" spans="1:9" ht="15.75">
      <c r="A29" s="17" t="s">
        <v>33</v>
      </c>
      <c r="B29" s="56" t="s">
        <v>34</v>
      </c>
      <c r="C29" s="56"/>
      <c r="D29" s="56"/>
      <c r="E29" s="56"/>
      <c r="F29" s="56"/>
      <c r="G29" s="56"/>
      <c r="H29" s="18">
        <v>96.39</v>
      </c>
      <c r="I29" s="19">
        <v>104.64</v>
      </c>
    </row>
    <row r="30" spans="1:9" ht="15.75">
      <c r="A30" s="17" t="s">
        <v>35</v>
      </c>
      <c r="B30" s="56" t="s">
        <v>36</v>
      </c>
      <c r="C30" s="56"/>
      <c r="D30" s="56"/>
      <c r="E30" s="56"/>
      <c r="F30" s="56"/>
      <c r="G30" s="56"/>
      <c r="H30" s="18">
        <v>86.37</v>
      </c>
      <c r="I30" s="19">
        <v>95.95</v>
      </c>
    </row>
    <row r="31" spans="1:9" ht="15.75">
      <c r="A31" s="17" t="s">
        <v>37</v>
      </c>
      <c r="B31" s="56" t="s">
        <v>38</v>
      </c>
      <c r="C31" s="56"/>
      <c r="D31" s="56"/>
      <c r="E31" s="56"/>
      <c r="F31" s="56"/>
      <c r="G31" s="56"/>
      <c r="H31" s="18">
        <f>H29-H30</f>
        <v>10.019999999999996</v>
      </c>
      <c r="I31" s="19">
        <f>I29-I30</f>
        <v>8.689999999999998</v>
      </c>
    </row>
    <row r="32" spans="1:9" ht="15.75">
      <c r="A32" s="20"/>
      <c r="B32" s="21" t="s">
        <v>39</v>
      </c>
      <c r="C32" s="22"/>
      <c r="D32" s="23"/>
      <c r="E32" s="23"/>
      <c r="F32" s="24">
        <v>100</v>
      </c>
      <c r="G32" s="25">
        <v>110</v>
      </c>
      <c r="H32" s="26">
        <f>(H18*H26*H27*F32)/G32</f>
        <v>1.0242150170648459</v>
      </c>
      <c r="I32" s="27">
        <f>(I18*I26*I27*F32)/G32</f>
        <v>0.07652901023891305</v>
      </c>
    </row>
    <row r="33" spans="1:9" ht="16.5" thickBot="1">
      <c r="A33" s="28"/>
      <c r="B33" s="29" t="s">
        <v>40</v>
      </c>
      <c r="C33" s="29"/>
      <c r="D33" s="30"/>
      <c r="E33" s="31"/>
      <c r="F33" s="32">
        <v>50</v>
      </c>
      <c r="G33" s="33">
        <v>110</v>
      </c>
      <c r="H33" s="34">
        <f>(H18*H18*H31*F33)/G33</f>
        <v>0.16048527064962875</v>
      </c>
      <c r="I33" s="35">
        <f>(I18*I18*I31*F33)/G33</f>
        <v>0.00022269333364398656</v>
      </c>
    </row>
    <row r="34" spans="1:9" ht="15.75">
      <c r="A34" s="3">
        <v>20</v>
      </c>
      <c r="B34" s="62" t="s">
        <v>41</v>
      </c>
      <c r="C34" s="62"/>
      <c r="D34" s="62"/>
      <c r="E34" s="62"/>
      <c r="F34" s="62"/>
      <c r="G34" s="62"/>
      <c r="H34" s="36">
        <f>H32+H33</f>
        <v>1.1847002877144746</v>
      </c>
      <c r="I34" s="36">
        <f>I32+I33</f>
        <v>0.07675170357255703</v>
      </c>
    </row>
    <row r="35" spans="1:9" ht="15.75">
      <c r="A35" s="6">
        <v>21</v>
      </c>
      <c r="B35" s="63" t="s">
        <v>42</v>
      </c>
      <c r="C35" s="64"/>
      <c r="D35" s="64"/>
      <c r="E35" s="64"/>
      <c r="F35" s="64"/>
      <c r="G35" s="65"/>
      <c r="H35" s="4">
        <f>H25+H34</f>
        <v>2769.2847002877143</v>
      </c>
      <c r="I35" s="4">
        <f>I25+I34</f>
        <v>3978.1767517035723</v>
      </c>
    </row>
    <row r="36" spans="1:9" ht="15.75">
      <c r="A36" s="6">
        <v>22</v>
      </c>
      <c r="B36" s="66" t="s">
        <v>43</v>
      </c>
      <c r="C36" s="66"/>
      <c r="D36" s="66"/>
      <c r="E36" s="66"/>
      <c r="F36" s="66"/>
      <c r="G36" s="66"/>
      <c r="H36" s="5">
        <v>1.001</v>
      </c>
      <c r="I36" s="5">
        <v>1.001</v>
      </c>
    </row>
    <row r="37" spans="1:9" ht="16.5" thickBot="1">
      <c r="A37" s="11">
        <v>23</v>
      </c>
      <c r="B37" s="58" t="s">
        <v>44</v>
      </c>
      <c r="C37" s="59"/>
      <c r="D37" s="59"/>
      <c r="E37" s="59"/>
      <c r="F37" s="59"/>
      <c r="G37" s="60"/>
      <c r="H37" s="37">
        <f>H35*H36</f>
        <v>2772.0539849880015</v>
      </c>
      <c r="I37" s="37">
        <f>I35*I36</f>
        <v>3982.1549284552757</v>
      </c>
    </row>
    <row r="38" spans="1:9" ht="15.75">
      <c r="A38" s="14" t="s">
        <v>45</v>
      </c>
      <c r="B38" s="61" t="s">
        <v>46</v>
      </c>
      <c r="C38" s="61"/>
      <c r="D38" s="61"/>
      <c r="E38" s="61"/>
      <c r="F38" s="61"/>
      <c r="G38" s="61"/>
      <c r="H38" s="15">
        <v>1434.87</v>
      </c>
      <c r="I38" s="16">
        <v>30</v>
      </c>
    </row>
    <row r="39" spans="1:9" ht="15.75">
      <c r="A39" s="17" t="s">
        <v>47</v>
      </c>
      <c r="B39" s="56" t="s">
        <v>48</v>
      </c>
      <c r="C39" s="56"/>
      <c r="D39" s="56"/>
      <c r="E39" s="56"/>
      <c r="F39" s="56"/>
      <c r="G39" s="56"/>
      <c r="H39" s="18">
        <v>24</v>
      </c>
      <c r="I39" s="19">
        <v>23</v>
      </c>
    </row>
    <row r="40" spans="1:9" ht="15.75">
      <c r="A40" s="17" t="s">
        <v>49</v>
      </c>
      <c r="B40" s="56" t="s">
        <v>50</v>
      </c>
      <c r="C40" s="56"/>
      <c r="D40" s="56"/>
      <c r="E40" s="56"/>
      <c r="F40" s="56"/>
      <c r="G40" s="56"/>
      <c r="H40" s="18">
        <v>0</v>
      </c>
      <c r="I40" s="19">
        <v>0</v>
      </c>
    </row>
    <row r="41" spans="1:9" ht="15.75">
      <c r="A41" s="17" t="s">
        <v>51</v>
      </c>
      <c r="B41" s="55" t="s">
        <v>52</v>
      </c>
      <c r="C41" s="55"/>
      <c r="D41" s="55"/>
      <c r="E41" s="55"/>
      <c r="F41" s="55"/>
      <c r="G41" s="55"/>
      <c r="H41" s="18">
        <v>1.8</v>
      </c>
      <c r="I41" s="19">
        <v>1.8</v>
      </c>
    </row>
    <row r="42" spans="1:9" ht="15.75">
      <c r="A42" s="17" t="s">
        <v>53</v>
      </c>
      <c r="B42" s="56" t="s">
        <v>54</v>
      </c>
      <c r="C42" s="56"/>
      <c r="D42" s="56"/>
      <c r="E42" s="56"/>
      <c r="F42" s="56"/>
      <c r="G42" s="56"/>
      <c r="H42" s="18">
        <v>53</v>
      </c>
      <c r="I42" s="19">
        <v>51</v>
      </c>
    </row>
    <row r="43" spans="1:9" ht="15.75">
      <c r="A43" s="17" t="s">
        <v>55</v>
      </c>
      <c r="B43" s="56" t="s">
        <v>56</v>
      </c>
      <c r="C43" s="56"/>
      <c r="D43" s="56"/>
      <c r="E43" s="56"/>
      <c r="F43" s="56"/>
      <c r="G43" s="56"/>
      <c r="H43" s="18">
        <v>10</v>
      </c>
      <c r="I43" s="19">
        <v>11</v>
      </c>
    </row>
    <row r="44" spans="1:9" ht="16.5" thickBot="1">
      <c r="A44" s="38" t="s">
        <v>57</v>
      </c>
      <c r="B44" s="57" t="s">
        <v>58</v>
      </c>
      <c r="C44" s="57"/>
      <c r="D44" s="57"/>
      <c r="E44" s="57"/>
      <c r="F44" s="57"/>
      <c r="G44" s="57"/>
      <c r="H44" s="39">
        <v>4</v>
      </c>
      <c r="I44" s="40">
        <v>5</v>
      </c>
    </row>
    <row r="45" spans="1:9" ht="16.5" thickBot="1">
      <c r="A45" s="41">
        <v>24</v>
      </c>
      <c r="B45" s="50" t="s">
        <v>59</v>
      </c>
      <c r="C45" s="50"/>
      <c r="D45" s="50"/>
      <c r="E45" s="50"/>
      <c r="F45" s="50"/>
      <c r="G45" s="50"/>
      <c r="H45" s="42">
        <f>H38+H39+H40+H41+H42+H43+H44</f>
        <v>1527.6699999999998</v>
      </c>
      <c r="I45" s="43">
        <f>I38+I39+I40+I41+I42+I43+I44</f>
        <v>121.8</v>
      </c>
    </row>
    <row r="46" spans="1:9" ht="16.5" thickBot="1">
      <c r="A46" s="41">
        <v>25</v>
      </c>
      <c r="B46" s="51" t="s">
        <v>60</v>
      </c>
      <c r="C46" s="52"/>
      <c r="D46" s="52"/>
      <c r="E46" s="52"/>
      <c r="F46" s="52"/>
      <c r="G46" s="52"/>
      <c r="H46" s="44">
        <f>H37-H45</f>
        <v>1244.3839849880017</v>
      </c>
      <c r="I46" s="44">
        <f>I37-I45</f>
        <v>3860.3549284552755</v>
      </c>
    </row>
    <row r="47" spans="1:9" ht="16.5" thickBot="1">
      <c r="A47" s="41">
        <v>26</v>
      </c>
      <c r="B47" s="45" t="s">
        <v>61</v>
      </c>
      <c r="C47" s="46"/>
      <c r="D47" s="46"/>
      <c r="E47" s="46"/>
      <c r="F47" s="46"/>
      <c r="G47" s="47"/>
      <c r="H47" s="48"/>
      <c r="I47" s="44">
        <f>I46-H46</f>
        <v>2615.970943467274</v>
      </c>
    </row>
    <row r="48" spans="1:9" ht="12.75">
      <c r="A48" s="49"/>
      <c r="B48" s="49"/>
      <c r="C48" s="49"/>
      <c r="D48" s="49"/>
      <c r="E48" s="49"/>
      <c r="F48" s="49"/>
      <c r="G48" s="49"/>
      <c r="H48" s="49"/>
      <c r="I48" s="49"/>
    </row>
    <row r="49" spans="1:9" ht="15">
      <c r="A49" s="53" t="s">
        <v>62</v>
      </c>
      <c r="B49" s="54"/>
      <c r="C49" s="54"/>
      <c r="D49" s="54"/>
      <c r="E49" s="54"/>
      <c r="F49" s="54"/>
      <c r="G49" s="54"/>
      <c r="H49" s="54"/>
      <c r="I49" s="54"/>
    </row>
    <row r="50" spans="1:9" ht="15">
      <c r="A50" s="49"/>
      <c r="B50" s="49"/>
      <c r="C50" s="49"/>
      <c r="D50" s="49"/>
      <c r="E50" s="49"/>
      <c r="F50" s="53" t="s">
        <v>63</v>
      </c>
      <c r="G50" s="53"/>
      <c r="H50" s="53"/>
      <c r="I50" s="53"/>
    </row>
    <row r="51" spans="1:9" ht="12.75">
      <c r="A51" s="49"/>
      <c r="B51" s="49"/>
      <c r="C51" s="49"/>
      <c r="D51" s="49"/>
      <c r="E51" s="49"/>
      <c r="F51" s="49"/>
      <c r="G51" s="49"/>
      <c r="H51" s="49"/>
      <c r="I51" s="49"/>
    </row>
  </sheetData>
  <mergeCells count="44">
    <mergeCell ref="A1:I2"/>
    <mergeCell ref="A5:G6"/>
    <mergeCell ref="H5:H6"/>
    <mergeCell ref="I5:I6"/>
    <mergeCell ref="B7:G7"/>
    <mergeCell ref="B8:G8"/>
    <mergeCell ref="B9:G9"/>
    <mergeCell ref="B10:G10"/>
    <mergeCell ref="B11:G11"/>
    <mergeCell ref="B12:G12"/>
    <mergeCell ref="B13:G13"/>
    <mergeCell ref="B14:D14"/>
    <mergeCell ref="B15:D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A49:I49"/>
    <mergeCell ref="F50:I50"/>
  </mergeCells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FLOT</dc:creator>
  <cp:keywords/>
  <dc:description/>
  <cp:lastModifiedBy>Oleg Boriskin</cp:lastModifiedBy>
  <dcterms:created xsi:type="dcterms:W3CDTF">2002-01-21T17:38:29Z</dcterms:created>
  <dcterms:modified xsi:type="dcterms:W3CDTF">2004-10-21T19:56:32Z</dcterms:modified>
  <cp:category/>
  <cp:version/>
  <cp:contentType/>
  <cp:contentStatus/>
</cp:coreProperties>
</file>