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Windows="1"/>
  <bookViews>
    <workbookView showHorizontalScroll="0" showVerticalScroll="0" showSheetTabs="0" xWindow="10230" yWindow="2850" windowWidth="4830" windowHeight="5190" activeTab="0"/>
  </bookViews>
  <sheets>
    <sheet name="astm" sheetId="1" r:id="rId1"/>
    <sheet name="Cons" sheetId="2" r:id="rId2"/>
  </sheets>
  <definedNames>
    <definedName name="API">'astm'!$E$9</definedName>
    <definedName name="API_ch">'Cons'!$L:$L</definedName>
    <definedName name="DENS_15">'astm'!$E$13</definedName>
    <definedName name="DENS_A">'astm'!$E$15</definedName>
    <definedName name="Dens_ch">'Cons'!$K:$K</definedName>
    <definedName name="Grade">'astm'!$Y$1</definedName>
    <definedName name="_xlnm.Print_Area" localSheetId="0">'astm'!$B$1:$P$31</definedName>
    <definedName name="SG">'astm'!$E$11</definedName>
    <definedName name="TABLE13">'astm'!$L$25</definedName>
    <definedName name="TEMP">'astm'!$E$5</definedName>
  </definedNames>
  <calcPr fullCalcOnLoad="1"/>
</workbook>
</file>

<file path=xl/sharedStrings.xml><?xml version="1.0" encoding="utf-8"?>
<sst xmlns="http://schemas.openxmlformats.org/spreadsheetml/2006/main" count="32" uniqueCount="32">
  <si>
    <t>CRUDE</t>
  </si>
  <si>
    <t>MT</t>
  </si>
  <si>
    <t>PRODUCTS</t>
  </si>
  <si>
    <t>BBLS @ 60F</t>
  </si>
  <si>
    <t>M3 @ Temp</t>
  </si>
  <si>
    <t>BBLS @ Temp</t>
  </si>
  <si>
    <t>TEMPERATURE</t>
  </si>
  <si>
    <t>API</t>
  </si>
  <si>
    <t>Temp.°C</t>
  </si>
  <si>
    <t>Density @</t>
  </si>
  <si>
    <t>Temp.°F</t>
  </si>
  <si>
    <t>QUANTITY TO LOAD</t>
  </si>
  <si>
    <t>BBLS @ TEMP</t>
  </si>
  <si>
    <t>M3 @ 15C</t>
  </si>
  <si>
    <t>Dens</t>
  </si>
  <si>
    <t>VALUE TO LOAD</t>
  </si>
  <si>
    <t>DENSITY 15°C (vac) - T51</t>
  </si>
  <si>
    <t>DENSITY 15°C (air)</t>
  </si>
  <si>
    <t>T13 - (MT/BBLS 60°F)</t>
  </si>
  <si>
    <t>T11 - (LT/BBLS 60°F)</t>
  </si>
  <si>
    <r>
      <t>T52 - (M</t>
    </r>
    <r>
      <rPr>
        <b/>
        <vertAlign val="superscript"/>
        <sz val="10"/>
        <color indexed="40"/>
        <rFont val="Arial"/>
        <family val="2"/>
      </rPr>
      <t>3</t>
    </r>
    <r>
      <rPr>
        <b/>
        <sz val="10"/>
        <color indexed="40"/>
        <rFont val="Arial"/>
        <family val="2"/>
      </rPr>
      <t xml:space="preserve"> 15°C/BBLS 60°F)</t>
    </r>
  </si>
  <si>
    <r>
      <t>M</t>
    </r>
    <r>
      <rPr>
        <b/>
        <vertAlign val="superscript"/>
        <sz val="10"/>
        <color indexed="40"/>
        <rFont val="Arial"/>
        <family val="2"/>
      </rPr>
      <t>3</t>
    </r>
    <r>
      <rPr>
        <b/>
        <sz val="10"/>
        <color indexed="40"/>
        <rFont val="Arial"/>
        <family val="2"/>
      </rPr>
      <t xml:space="preserve"> @ 15°C</t>
    </r>
  </si>
  <si>
    <t>WEIGHT MT (air)</t>
  </si>
  <si>
    <t>TYPE OF GRADE</t>
  </si>
  <si>
    <t>API 60°F - T03</t>
  </si>
  <si>
    <t>RD (SG) 60/60°F - T21</t>
  </si>
  <si>
    <t>GROUP</t>
  </si>
  <si>
    <r>
      <t>M</t>
    </r>
    <r>
      <rPr>
        <b/>
        <vertAlign val="superscript"/>
        <sz val="10"/>
        <color indexed="40"/>
        <rFont val="Arial"/>
        <family val="2"/>
      </rPr>
      <t>3</t>
    </r>
    <r>
      <rPr>
        <b/>
        <sz val="10"/>
        <color indexed="40"/>
        <rFont val="Arial"/>
        <family val="2"/>
      </rPr>
      <t xml:space="preserve"> @ TEMP</t>
    </r>
  </si>
  <si>
    <t>Notes:</t>
  </si>
  <si>
    <t>A.S.T.M. &lt;American Society for Testing and Materials&gt;  TABLES</t>
  </si>
  <si>
    <t xml:space="preserve">VESSEL'S 98% GROSS M3 </t>
  </si>
  <si>
    <t>BBLS @ 60°F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</si>
</sst>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000"/>
    <numFmt numFmtId="197" formatCode="0.00000"/>
    <numFmt numFmtId="198" formatCode="0.0"/>
    <numFmt numFmtId="199" formatCode="_-* #,##0.0\ _F_-;\-* #,##0.0\ _F_-;_-* &quot;-&quot;??\ _F_-;_-@_-"/>
    <numFmt numFmtId="200" formatCode="0.000"/>
    <numFmt numFmtId="201" formatCode="_-* #,##0\ _F_-;\-* #,##0\ _F_-;_-* &quot;-&quot;??\ _F_-;_-@_-"/>
    <numFmt numFmtId="202" formatCode="_-* #,##0.000\ _F_-;\-* #,##0.000\ _F_-;_-* &quot;-&quot;??\ _F_-;_-@_-"/>
    <numFmt numFmtId="203" formatCode="_-* #,##0.0000\ _F_-;\-* #,##0.0000\ _F_-;_-* &quot;-&quot;??\ _F_-;_-@_-"/>
    <numFmt numFmtId="204" formatCode="000,000"/>
    <numFmt numFmtId="205" formatCode="0.0000000"/>
    <numFmt numFmtId="206" formatCode="0.000000"/>
    <numFmt numFmtId="207" formatCode="0.00000000"/>
    <numFmt numFmtId="208" formatCode="0.000000000"/>
    <numFmt numFmtId="209" formatCode="#,##0.0"/>
    <numFmt numFmtId="210" formatCode="0.0&quot;°C&quot;"/>
    <numFmt numFmtId="211" formatCode="#,##0.0000"/>
    <numFmt numFmtId="212" formatCode="[$-809]dd\ mmmm\ yyyy"/>
    <numFmt numFmtId="213" formatCode="#,##0.00000"/>
    <numFmt numFmtId="214" formatCode="#,##0.000"/>
    <numFmt numFmtId="215" formatCode="#,##0.00000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color indexed="37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37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40"/>
      <name val="Arial"/>
      <family val="2"/>
    </font>
    <font>
      <sz val="11"/>
      <color indexed="40"/>
      <name val="Arial"/>
      <family val="2"/>
    </font>
    <font>
      <b/>
      <sz val="11"/>
      <color indexed="49"/>
      <name val="Arial"/>
      <family val="2"/>
    </font>
    <font>
      <sz val="11"/>
      <color indexed="49"/>
      <name val="Arial"/>
      <family val="2"/>
    </font>
    <font>
      <sz val="11"/>
      <color indexed="45"/>
      <name val="Arial"/>
      <family val="2"/>
    </font>
    <font>
      <b/>
      <sz val="11"/>
      <color indexed="18"/>
      <name val="Arial"/>
      <family val="2"/>
    </font>
    <font>
      <b/>
      <sz val="11"/>
      <color indexed="42"/>
      <name val="Arial"/>
      <family val="2"/>
    </font>
    <font>
      <b/>
      <sz val="14"/>
      <name val="Georgia"/>
      <family val="1"/>
    </font>
    <font>
      <sz val="14"/>
      <name val="Georgia"/>
      <family val="1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vertAlign val="superscript"/>
      <sz val="10"/>
      <color indexed="40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8"/>
      <color indexed="18"/>
      <name val="Tahoma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9"/>
      </left>
      <right style="double">
        <color indexed="63"/>
      </right>
      <top style="double">
        <color indexed="9"/>
      </top>
      <bottom style="double">
        <color indexed="63"/>
      </bottom>
    </border>
    <border>
      <left style="double">
        <color indexed="23"/>
      </left>
      <right style="double">
        <color indexed="9"/>
      </right>
      <top style="double">
        <color indexed="23"/>
      </top>
      <bottom style="double">
        <color indexed="9"/>
      </bottom>
    </border>
    <border>
      <left style="double">
        <color indexed="9"/>
      </left>
      <right>
        <color indexed="63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 style="double"/>
    </border>
    <border>
      <left>
        <color indexed="63"/>
      </left>
      <right style="double"/>
      <top style="double">
        <color indexed="9"/>
      </top>
      <bottom style="double"/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23"/>
      </top>
      <bottom style="double">
        <color indexed="9"/>
      </bottom>
    </border>
    <border>
      <left>
        <color indexed="63"/>
      </left>
      <right>
        <color indexed="63"/>
      </right>
      <top style="double">
        <color indexed="23"/>
      </top>
      <bottom style="double">
        <color indexed="9"/>
      </bottom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9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9"/>
      </top>
      <bottom style="double">
        <color indexed="8"/>
      </bottom>
    </border>
    <border>
      <left>
        <color indexed="63"/>
      </left>
      <right style="double">
        <color indexed="63"/>
      </right>
      <top style="double">
        <color indexed="9"/>
      </top>
      <bottom style="double">
        <color indexed="8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uble"/>
      <top style="double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1" applyNumberFormat="0" applyAlignment="0" applyProtection="0"/>
    <xf numFmtId="0" fontId="35" fillId="1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7" borderId="0" applyNumberFormat="0" applyBorder="0" applyAlignment="0" applyProtection="0"/>
    <xf numFmtId="0" fontId="0" fillId="4" borderId="7" applyNumberFormat="0" applyFont="0" applyAlignment="0" applyProtection="0"/>
    <xf numFmtId="0" fontId="44" fillId="1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6" fillId="17" borderId="0" xfId="0" applyFont="1" applyFill="1" applyBorder="1" applyAlignment="1" applyProtection="1">
      <alignment vertical="center"/>
      <protection hidden="1"/>
    </xf>
    <xf numFmtId="0" fontId="10" fillId="17" borderId="0" xfId="0" applyFont="1" applyFill="1" applyAlignment="1" applyProtection="1">
      <alignment horizontal="centerContinuous" vertical="center"/>
      <protection hidden="1"/>
    </xf>
    <xf numFmtId="0" fontId="20" fillId="18" borderId="0" xfId="0" applyFont="1" applyFill="1" applyBorder="1" applyAlignment="1" applyProtection="1">
      <alignment horizontal="center" vertical="center"/>
      <protection hidden="1"/>
    </xf>
    <xf numFmtId="0" fontId="4" fillId="17" borderId="0" xfId="0" applyFont="1" applyFill="1" applyAlignment="1" applyProtection="1">
      <alignment horizontal="centerContinuous" vertical="center"/>
      <protection hidden="1"/>
    </xf>
    <xf numFmtId="0" fontId="0" fillId="17" borderId="0" xfId="0" applyFill="1" applyAlignment="1" applyProtection="1">
      <alignment horizontal="centerContinuous" vertical="center"/>
      <protection hidden="1"/>
    </xf>
    <xf numFmtId="0" fontId="0" fillId="17" borderId="0" xfId="0" applyFill="1" applyAlignment="1" applyProtection="1">
      <alignment vertical="center"/>
      <protection hidden="1"/>
    </xf>
    <xf numFmtId="0" fontId="12" fillId="17" borderId="0" xfId="0" applyFont="1" applyFill="1" applyAlignment="1" applyProtection="1">
      <alignment vertical="center"/>
      <protection hidden="1"/>
    </xf>
    <xf numFmtId="0" fontId="6" fillId="17" borderId="0" xfId="0" applyFont="1" applyFill="1" applyAlignment="1" applyProtection="1">
      <alignment vertical="center"/>
      <protection hidden="1"/>
    </xf>
    <xf numFmtId="0" fontId="6" fillId="17" borderId="0" xfId="0" applyFont="1" applyFill="1" applyAlignment="1" applyProtection="1">
      <alignment horizontal="centerContinuous" vertical="center"/>
      <protection hidden="1"/>
    </xf>
    <xf numFmtId="0" fontId="6" fillId="17" borderId="0" xfId="0" applyFont="1" applyFill="1" applyAlignment="1" applyProtection="1">
      <alignment horizontal="left" vertical="center"/>
      <protection hidden="1"/>
    </xf>
    <xf numFmtId="196" fontId="9" fillId="19" borderId="10" xfId="0" applyNumberFormat="1" applyFont="1" applyFill="1" applyBorder="1" applyAlignment="1" applyProtection="1">
      <alignment horizontal="centerContinuous" vertical="center"/>
      <protection hidden="1" locked="0"/>
    </xf>
    <xf numFmtId="0" fontId="8" fillId="17" borderId="0" xfId="0" applyFont="1" applyFill="1" applyAlignment="1" applyProtection="1">
      <alignment vertical="center"/>
      <protection hidden="1"/>
    </xf>
    <xf numFmtId="0" fontId="18" fillId="18" borderId="0" xfId="0" applyFont="1" applyFill="1" applyBorder="1" applyAlignment="1" applyProtection="1">
      <alignment horizontal="center" vertical="center"/>
      <protection hidden="1"/>
    </xf>
    <xf numFmtId="0" fontId="19" fillId="17" borderId="0" xfId="0" applyFont="1" applyFill="1" applyAlignment="1" applyProtection="1">
      <alignment vertical="center"/>
      <protection hidden="1"/>
    </xf>
    <xf numFmtId="0" fontId="7" fillId="18" borderId="0" xfId="0" applyFont="1" applyFill="1" applyBorder="1" applyAlignment="1" applyProtection="1">
      <alignment horizontal="centerContinuous" vertical="center"/>
      <protection hidden="1"/>
    </xf>
    <xf numFmtId="0" fontId="10" fillId="18" borderId="0" xfId="0" applyFont="1" applyFill="1" applyBorder="1" applyAlignment="1" applyProtection="1">
      <alignment horizontal="centerContinuous" vertical="center"/>
      <protection hidden="1"/>
    </xf>
    <xf numFmtId="196" fontId="10" fillId="18" borderId="0" xfId="0" applyNumberFormat="1" applyFont="1" applyFill="1" applyBorder="1" applyAlignment="1" applyProtection="1">
      <alignment horizontal="centerContinuous" vertical="center"/>
      <protection hidden="1"/>
    </xf>
    <xf numFmtId="0" fontId="10" fillId="18" borderId="0" xfId="0" applyFont="1" applyFill="1" applyBorder="1" applyAlignment="1" applyProtection="1">
      <alignment horizontal="center" vertical="center"/>
      <protection hidden="1"/>
    </xf>
    <xf numFmtId="211" fontId="20" fillId="20" borderId="11" xfId="0" applyNumberFormat="1" applyFont="1" applyFill="1" applyBorder="1" applyAlignment="1" applyProtection="1">
      <alignment horizontal="centerContinuous" vertical="center"/>
      <protection hidden="1"/>
    </xf>
    <xf numFmtId="196" fontId="21" fillId="17" borderId="0" xfId="0" applyNumberFormat="1" applyFont="1" applyFill="1" applyAlignment="1" applyProtection="1">
      <alignment vertical="center"/>
      <protection hidden="1"/>
    </xf>
    <xf numFmtId="196" fontId="10" fillId="18" borderId="0" xfId="0" applyNumberFormat="1" applyFont="1" applyFill="1" applyBorder="1" applyAlignment="1" applyProtection="1">
      <alignment horizontal="center" vertical="center"/>
      <protection hidden="1"/>
    </xf>
    <xf numFmtId="198" fontId="22" fillId="17" borderId="0" xfId="0" applyNumberFormat="1" applyFont="1" applyFill="1" applyAlignment="1" applyProtection="1">
      <alignment vertical="center"/>
      <protection hidden="1"/>
    </xf>
    <xf numFmtId="0" fontId="8" fillId="17" borderId="0" xfId="0" applyFont="1" applyFill="1" applyBorder="1" applyAlignment="1" applyProtection="1">
      <alignment vertical="center"/>
      <protection hidden="1"/>
    </xf>
    <xf numFmtId="197" fontId="21" fillId="17" borderId="0" xfId="0" applyNumberFormat="1" applyFont="1" applyFill="1" applyAlignment="1" applyProtection="1">
      <alignment vertical="center"/>
      <protection hidden="1"/>
    </xf>
    <xf numFmtId="0" fontId="8" fillId="17" borderId="0" xfId="0" applyFont="1" applyFill="1" applyAlignment="1" applyProtection="1">
      <alignment horizontal="centerContinuous" vertical="center"/>
      <protection hidden="1"/>
    </xf>
    <xf numFmtId="0" fontId="8" fillId="17" borderId="0" xfId="0" applyFont="1" applyFill="1" applyBorder="1" applyAlignment="1" applyProtection="1">
      <alignment horizontal="centerContinuous" vertical="center"/>
      <protection hidden="1"/>
    </xf>
    <xf numFmtId="3" fontId="9" fillId="19" borderId="10" xfId="0" applyNumberFormat="1" applyFont="1" applyFill="1" applyBorder="1" applyAlignment="1" applyProtection="1">
      <alignment horizontal="centerContinuous" vertical="center"/>
      <protection hidden="1" locked="0"/>
    </xf>
    <xf numFmtId="213" fontId="20" fillId="20" borderId="11" xfId="0" applyNumberFormat="1" applyFont="1" applyFill="1" applyBorder="1" applyAlignment="1" applyProtection="1">
      <alignment horizontal="centerContinuous" vertical="center"/>
      <protection hidden="1"/>
    </xf>
    <xf numFmtId="0" fontId="20" fillId="18" borderId="0" xfId="0" applyFont="1" applyFill="1" applyBorder="1" applyAlignment="1" applyProtection="1">
      <alignment horizontal="centerContinuous" vertical="center"/>
      <protection hidden="1"/>
    </xf>
    <xf numFmtId="0" fontId="21" fillId="17" borderId="0" xfId="0" applyFont="1" applyFill="1" applyAlignment="1" applyProtection="1">
      <alignment vertical="center"/>
      <protection hidden="1"/>
    </xf>
    <xf numFmtId="3" fontId="20" fillId="20" borderId="11" xfId="0" applyNumberFormat="1" applyFont="1" applyFill="1" applyBorder="1" applyAlignment="1" applyProtection="1">
      <alignment horizontal="centerContinuous" vertical="center"/>
      <protection hidden="1"/>
    </xf>
    <xf numFmtId="3" fontId="20" fillId="18" borderId="0" xfId="0" applyNumberFormat="1" applyFont="1" applyFill="1" applyBorder="1" applyAlignment="1" applyProtection="1">
      <alignment horizontal="centerContinuous" vertical="center"/>
      <protection hidden="1"/>
    </xf>
    <xf numFmtId="0" fontId="12" fillId="17" borderId="0" xfId="0" applyFont="1" applyFill="1" applyAlignment="1" applyProtection="1">
      <alignment horizontal="centerContinuous" vertical="center"/>
      <protection hidden="1"/>
    </xf>
    <xf numFmtId="0" fontId="5" fillId="17" borderId="0" xfId="0" applyFont="1" applyFill="1" applyAlignment="1" applyProtection="1">
      <alignment vertical="center"/>
      <protection hidden="1"/>
    </xf>
    <xf numFmtId="0" fontId="5" fillId="17" borderId="0" xfId="0" applyFont="1" applyFill="1" applyAlignment="1" applyProtection="1">
      <alignment horizontal="center" vertical="center"/>
      <protection hidden="1"/>
    </xf>
    <xf numFmtId="0" fontId="12" fillId="17" borderId="0" xfId="0" applyFont="1" applyFill="1" applyAlignment="1" applyProtection="1">
      <alignment horizontal="center" vertical="center"/>
      <protection hidden="1"/>
    </xf>
    <xf numFmtId="0" fontId="15" fillId="17" borderId="0" xfId="0" applyFont="1" applyFill="1" applyAlignment="1" applyProtection="1">
      <alignment vertical="center"/>
      <protection hidden="1"/>
    </xf>
    <xf numFmtId="0" fontId="15" fillId="17" borderId="0" xfId="0" applyFont="1" applyFill="1" applyAlignment="1" applyProtection="1">
      <alignment horizontal="center" vertical="center"/>
      <protection hidden="1"/>
    </xf>
    <xf numFmtId="198" fontId="15" fillId="17" borderId="0" xfId="0" applyNumberFormat="1" applyFont="1" applyFill="1" applyAlignment="1" applyProtection="1">
      <alignment horizontal="center" vertical="center"/>
      <protection hidden="1"/>
    </xf>
    <xf numFmtId="199" fontId="15" fillId="17" borderId="0" xfId="42" applyNumberFormat="1" applyFont="1" applyFill="1" applyAlignment="1" applyProtection="1">
      <alignment horizontal="center" vertical="center"/>
      <protection hidden="1"/>
    </xf>
    <xf numFmtId="198" fontId="12" fillId="17" borderId="0" xfId="0" applyNumberFormat="1" applyFont="1" applyFill="1" applyAlignment="1" applyProtection="1">
      <alignment horizontal="center" vertical="center"/>
      <protection hidden="1"/>
    </xf>
    <xf numFmtId="197" fontId="12" fillId="17" borderId="0" xfId="0" applyNumberFormat="1" applyFont="1" applyFill="1" applyAlignment="1" applyProtection="1">
      <alignment vertical="center"/>
      <protection hidden="1"/>
    </xf>
    <xf numFmtId="198" fontId="12" fillId="17" borderId="0" xfId="0" applyNumberFormat="1" applyFont="1" applyFill="1" applyAlignment="1" applyProtection="1">
      <alignment vertical="center"/>
      <protection hidden="1"/>
    </xf>
    <xf numFmtId="198" fontId="5" fillId="17" borderId="0" xfId="0" applyNumberFormat="1" applyFont="1" applyFill="1" applyAlignment="1" applyProtection="1">
      <alignment horizontal="center" vertical="center"/>
      <protection hidden="1"/>
    </xf>
    <xf numFmtId="198" fontId="0" fillId="17" borderId="0" xfId="0" applyNumberFormat="1" applyFill="1" applyAlignment="1" applyProtection="1">
      <alignment horizontal="center" vertical="center"/>
      <protection hidden="1"/>
    </xf>
    <xf numFmtId="198" fontId="0" fillId="17" borderId="0" xfId="0" applyNumberFormat="1" applyFill="1" applyAlignment="1" applyProtection="1">
      <alignment vertical="center"/>
      <protection hidden="1"/>
    </xf>
    <xf numFmtId="0" fontId="18" fillId="18" borderId="0" xfId="0" applyFont="1" applyFill="1" applyBorder="1" applyAlignment="1" applyProtection="1">
      <alignment horizontal="centerContinuous" vertical="center"/>
      <protection hidden="1"/>
    </xf>
    <xf numFmtId="213" fontId="18" fillId="20" borderId="11" xfId="0" applyNumberFormat="1" applyFont="1" applyFill="1" applyBorder="1" applyAlignment="1" applyProtection="1">
      <alignment horizontal="center" vertical="center"/>
      <protection hidden="1"/>
    </xf>
    <xf numFmtId="0" fontId="19" fillId="17" borderId="0" xfId="0" applyFont="1" applyFill="1" applyBorder="1" applyAlignment="1" applyProtection="1">
      <alignment vertical="center"/>
      <protection hidden="1"/>
    </xf>
    <xf numFmtId="209" fontId="24" fillId="20" borderId="11" xfId="0" applyNumberFormat="1" applyFont="1" applyFill="1" applyBorder="1" applyAlignment="1" applyProtection="1">
      <alignment horizontal="center" vertical="center"/>
      <protection hidden="1"/>
    </xf>
    <xf numFmtId="2" fontId="9" fillId="19" borderId="10" xfId="0" applyNumberFormat="1" applyFont="1" applyFill="1" applyBorder="1" applyAlignment="1" applyProtection="1">
      <alignment horizontal="centerContinuous" vertical="center"/>
      <protection hidden="1" locked="0"/>
    </xf>
    <xf numFmtId="0" fontId="7" fillId="18" borderId="0" xfId="0" applyFont="1" applyFill="1" applyBorder="1" applyAlignment="1" applyProtection="1">
      <alignment horizontal="center" vertical="center"/>
      <protection hidden="1"/>
    </xf>
    <xf numFmtId="0" fontId="8" fillId="18" borderId="0" xfId="0" applyFont="1" applyFill="1" applyBorder="1" applyAlignment="1" applyProtection="1">
      <alignment horizontal="center" vertical="center"/>
      <protection hidden="1"/>
    </xf>
    <xf numFmtId="0" fontId="11" fillId="17" borderId="0" xfId="0" applyFont="1" applyFill="1" applyBorder="1" applyAlignment="1" applyProtection="1">
      <alignment horizontal="center" vertical="center"/>
      <protection hidden="1"/>
    </xf>
    <xf numFmtId="0" fontId="8" fillId="17" borderId="0" xfId="0" applyFont="1" applyFill="1" applyBorder="1" applyAlignment="1" applyProtection="1">
      <alignment horizontal="center" vertical="center"/>
      <protection hidden="1"/>
    </xf>
    <xf numFmtId="2" fontId="24" fillId="20" borderId="11" xfId="0" applyNumberFormat="1" applyFont="1" applyFill="1" applyBorder="1" applyAlignment="1" applyProtection="1">
      <alignment horizontal="center" vertical="center"/>
      <protection hidden="1"/>
    </xf>
    <xf numFmtId="2" fontId="22" fillId="17" borderId="0" xfId="0" applyNumberFormat="1" applyFont="1" applyFill="1" applyAlignment="1" applyProtection="1">
      <alignment vertical="center"/>
      <protection hidden="1"/>
    </xf>
    <xf numFmtId="0" fontId="15" fillId="0" borderId="0" xfId="0" applyFont="1" applyFill="1" applyBorder="1" applyAlignment="1">
      <alignment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17" borderId="0" xfId="0" applyFont="1" applyFill="1" applyAlignment="1" applyProtection="1">
      <alignment vertical="center"/>
      <protection hidden="1"/>
    </xf>
    <xf numFmtId="0" fontId="27" fillId="18" borderId="0" xfId="0" applyFont="1" applyFill="1" applyBorder="1" applyAlignment="1" applyProtection="1">
      <alignment horizontal="center" vertical="center"/>
      <protection hidden="1"/>
    </xf>
    <xf numFmtId="0" fontId="28" fillId="17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center"/>
    </xf>
    <xf numFmtId="0" fontId="30" fillId="17" borderId="0" xfId="0" applyFont="1" applyFill="1" applyAlignment="1" applyProtection="1">
      <alignment vertical="center"/>
      <protection hidden="1"/>
    </xf>
    <xf numFmtId="0" fontId="30" fillId="17" borderId="0" xfId="0" applyFont="1" applyFill="1" applyAlignment="1" applyProtection="1">
      <alignment vertical="center"/>
      <protection hidden="1" locked="0"/>
    </xf>
    <xf numFmtId="0" fontId="6" fillId="17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>
      <alignment/>
    </xf>
    <xf numFmtId="0" fontId="5" fillId="17" borderId="0" xfId="0" applyFont="1" applyFill="1" applyAlignment="1" applyProtection="1">
      <alignment horizontal="left" vertical="center"/>
      <protection hidden="1"/>
    </xf>
    <xf numFmtId="0" fontId="0" fillId="17" borderId="0" xfId="0" applyFont="1" applyFill="1" applyAlignment="1" applyProtection="1">
      <alignment horizontal="left" vertical="center"/>
      <protection hidden="1"/>
    </xf>
    <xf numFmtId="0" fontId="8" fillId="17" borderId="0" xfId="0" applyFont="1" applyFill="1" applyAlignment="1" applyProtection="1">
      <alignment horizontal="left" vertical="center"/>
      <protection hidden="1"/>
    </xf>
    <xf numFmtId="0" fontId="23" fillId="19" borderId="12" xfId="0" applyFont="1" applyFill="1" applyBorder="1" applyAlignment="1" applyProtection="1">
      <alignment vertical="center" shrinkToFit="1"/>
      <protection hidden="1"/>
    </xf>
    <xf numFmtId="196" fontId="6" fillId="17" borderId="0" xfId="0" applyNumberFormat="1" applyFont="1" applyFill="1" applyBorder="1" applyAlignment="1" applyProtection="1">
      <alignment vertical="center"/>
      <protection hidden="1"/>
    </xf>
    <xf numFmtId="198" fontId="30" fillId="17" borderId="0" xfId="0" applyNumberFormat="1" applyFont="1" applyFill="1" applyAlignment="1" applyProtection="1" quotePrefix="1">
      <alignment vertical="center"/>
      <protection hidden="1"/>
    </xf>
    <xf numFmtId="198" fontId="30" fillId="17" borderId="0" xfId="0" applyNumberFormat="1" applyFont="1" applyFill="1" applyAlignment="1" applyProtection="1">
      <alignment vertical="center"/>
      <protection hidden="1"/>
    </xf>
    <xf numFmtId="0" fontId="23" fillId="19" borderId="13" xfId="0" applyFont="1" applyFill="1" applyBorder="1" applyAlignment="1" applyProtection="1">
      <alignment horizontal="center" vertical="center"/>
      <protection hidden="1"/>
    </xf>
    <xf numFmtId="0" fontId="23" fillId="19" borderId="14" xfId="0" applyFont="1" applyFill="1" applyBorder="1" applyAlignment="1" applyProtection="1">
      <alignment horizontal="center" vertical="center"/>
      <protection hidden="1"/>
    </xf>
    <xf numFmtId="213" fontId="27" fillId="20" borderId="15" xfId="0" applyNumberFormat="1" applyFont="1" applyFill="1" applyBorder="1" applyAlignment="1" applyProtection="1">
      <alignment horizontal="center" vertical="center"/>
      <protection hidden="1"/>
    </xf>
    <xf numFmtId="213" fontId="27" fillId="20" borderId="16" xfId="0" applyNumberFormat="1" applyFont="1" applyFill="1" applyBorder="1" applyAlignment="1" applyProtection="1">
      <alignment horizontal="center" vertical="center"/>
      <protection hidden="1"/>
    </xf>
    <xf numFmtId="213" fontId="18" fillId="20" borderId="15" xfId="0" applyNumberFormat="1" applyFont="1" applyFill="1" applyBorder="1" applyAlignment="1" applyProtection="1">
      <alignment horizontal="center" vertical="center"/>
      <protection hidden="1"/>
    </xf>
    <xf numFmtId="213" fontId="18" fillId="20" borderId="17" xfId="0" applyNumberFormat="1" applyFont="1" applyFill="1" applyBorder="1" applyAlignment="1" applyProtection="1">
      <alignment horizontal="center" vertical="center"/>
      <protection hidden="1"/>
    </xf>
    <xf numFmtId="213" fontId="18" fillId="20" borderId="16" xfId="0" applyNumberFormat="1" applyFont="1" applyFill="1" applyBorder="1" applyAlignment="1" applyProtection="1">
      <alignment horizontal="center" vertical="center"/>
      <protection hidden="1"/>
    </xf>
    <xf numFmtId="0" fontId="23" fillId="19" borderId="18" xfId="0" applyFont="1" applyFill="1" applyBorder="1" applyAlignment="1" applyProtection="1">
      <alignment horizontal="center" vertical="center"/>
      <protection hidden="1"/>
    </xf>
    <xf numFmtId="0" fontId="23" fillId="19" borderId="19" xfId="0" applyFont="1" applyFill="1" applyBorder="1" applyAlignment="1" applyProtection="1">
      <alignment horizontal="center" vertical="center"/>
      <protection hidden="1"/>
    </xf>
    <xf numFmtId="0" fontId="23" fillId="19" borderId="20" xfId="0" applyFont="1" applyFill="1" applyBorder="1" applyAlignment="1" applyProtection="1">
      <alignment horizontal="center" vertical="center"/>
      <protection hidden="1"/>
    </xf>
    <xf numFmtId="0" fontId="25" fillId="7" borderId="18" xfId="0" applyFont="1" applyFill="1" applyBorder="1" applyAlignment="1" applyProtection="1">
      <alignment horizontal="center" vertical="center"/>
      <protection hidden="1"/>
    </xf>
    <xf numFmtId="0" fontId="26" fillId="7" borderId="19" xfId="0" applyFont="1" applyFill="1" applyBorder="1" applyAlignment="1" applyProtection="1">
      <alignment horizontal="center" vertical="center"/>
      <protection hidden="1"/>
    </xf>
    <xf numFmtId="0" fontId="26" fillId="7" borderId="21" xfId="0" applyFont="1" applyFill="1" applyBorder="1" applyAlignment="1" applyProtection="1">
      <alignment horizontal="center" vertical="center"/>
      <protection hidden="1"/>
    </xf>
    <xf numFmtId="0" fontId="23" fillId="19" borderId="13" xfId="0" applyFont="1" applyFill="1" applyBorder="1" applyAlignment="1" applyProtection="1">
      <alignment horizontal="center" vertical="center" shrinkToFit="1"/>
      <protection hidden="1"/>
    </xf>
    <xf numFmtId="0" fontId="23" fillId="19" borderId="14" xfId="0" applyFont="1" applyFill="1" applyBorder="1" applyAlignment="1" applyProtection="1">
      <alignment horizontal="center" vertical="center" shrinkToFit="1"/>
      <protection hidden="1"/>
    </xf>
    <xf numFmtId="211" fontId="20" fillId="20" borderId="15" xfId="0" applyNumberFormat="1" applyFont="1" applyFill="1" applyBorder="1" applyAlignment="1" applyProtection="1">
      <alignment horizontal="center" vertical="center"/>
      <protection hidden="1"/>
    </xf>
    <xf numFmtId="211" fontId="20" fillId="20" borderId="17" xfId="0" applyNumberFormat="1" applyFont="1" applyFill="1" applyBorder="1" applyAlignment="1" applyProtection="1">
      <alignment horizontal="center" vertical="center"/>
      <protection hidden="1"/>
    </xf>
    <xf numFmtId="211" fontId="20" fillId="20" borderId="16" xfId="0" applyNumberFormat="1" applyFont="1" applyFill="1" applyBorder="1" applyAlignment="1" applyProtection="1">
      <alignment horizontal="center" vertical="center"/>
      <protection hidden="1"/>
    </xf>
    <xf numFmtId="0" fontId="23" fillId="19" borderId="22" xfId="0" applyFont="1" applyFill="1" applyBorder="1" applyAlignment="1" applyProtection="1">
      <alignment horizontal="center" vertical="center" shrinkToFit="1"/>
      <protection hidden="1" locked="0"/>
    </xf>
    <xf numFmtId="0" fontId="23" fillId="19" borderId="0" xfId="0" applyFont="1" applyFill="1" applyBorder="1" applyAlignment="1" applyProtection="1">
      <alignment horizontal="center" vertical="center" shrinkToFit="1"/>
      <protection hidden="1" locked="0"/>
    </xf>
    <xf numFmtId="0" fontId="23" fillId="19" borderId="23" xfId="0" applyFont="1" applyFill="1" applyBorder="1" applyAlignment="1" applyProtection="1">
      <alignment horizontal="center" vertical="center" shrinkToFit="1"/>
      <protection hidden="1" locked="0"/>
    </xf>
    <xf numFmtId="0" fontId="23" fillId="19" borderId="24" xfId="0" applyFont="1" applyFill="1" applyBorder="1" applyAlignment="1" applyProtection="1">
      <alignment horizontal="center" vertical="center" shrinkToFit="1"/>
      <protection hidden="1" locked="0"/>
    </xf>
    <xf numFmtId="0" fontId="23" fillId="19" borderId="25" xfId="0" applyFont="1" applyFill="1" applyBorder="1" applyAlignment="1" applyProtection="1">
      <alignment horizontal="center" vertical="center" shrinkToFit="1"/>
      <protection hidden="1" locked="0"/>
    </xf>
    <xf numFmtId="0" fontId="23" fillId="19" borderId="26" xfId="0" applyFont="1" applyFill="1" applyBorder="1" applyAlignment="1" applyProtection="1">
      <alignment horizontal="center" vertical="center" shrinkToFit="1"/>
      <protection hidden="1" locked="0"/>
    </xf>
    <xf numFmtId="0" fontId="23" fillId="19" borderId="27" xfId="0" applyFont="1" applyFill="1" applyBorder="1" applyAlignment="1" applyProtection="1">
      <alignment horizontal="center" vertical="center" shrinkToFit="1"/>
      <protection hidden="1" locked="0"/>
    </xf>
    <xf numFmtId="0" fontId="23" fillId="19" borderId="28" xfId="0" applyFont="1" applyFill="1" applyBorder="1" applyAlignment="1" applyProtection="1">
      <alignment horizontal="center" vertical="center" shrinkToFit="1"/>
      <protection hidden="1" locked="0"/>
    </xf>
    <xf numFmtId="213" fontId="27" fillId="20" borderId="15" xfId="0" applyNumberFormat="1" applyFont="1" applyFill="1" applyBorder="1" applyAlignment="1" applyProtection="1">
      <alignment horizontal="left" vertical="center"/>
      <protection hidden="1"/>
    </xf>
    <xf numFmtId="213" fontId="27" fillId="20" borderId="17" xfId="0" applyNumberFormat="1" applyFont="1" applyFill="1" applyBorder="1" applyAlignment="1" applyProtection="1">
      <alignment horizontal="left" vertical="center"/>
      <protection hidden="1"/>
    </xf>
    <xf numFmtId="213" fontId="27" fillId="20" borderId="16" xfId="0" applyNumberFormat="1" applyFont="1" applyFill="1" applyBorder="1" applyAlignment="1" applyProtection="1">
      <alignment horizontal="left" vertical="center"/>
      <protection hidden="1"/>
    </xf>
    <xf numFmtId="213" fontId="27" fillId="20" borderId="15" xfId="0" applyNumberFormat="1" applyFont="1" applyFill="1" applyBorder="1" applyAlignment="1" applyProtection="1">
      <alignment horizontal="center"/>
      <protection hidden="1"/>
    </xf>
    <xf numFmtId="213" fontId="27" fillId="20" borderId="16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</xdr:row>
      <xdr:rowOff>76200</xdr:rowOff>
    </xdr:from>
    <xdr:to>
      <xdr:col>7</xdr:col>
      <xdr:colOff>657225</xdr:colOff>
      <xdr:row>5</xdr:row>
      <xdr:rowOff>19050</xdr:rowOff>
    </xdr:to>
    <xdr:sp>
      <xdr:nvSpPr>
        <xdr:cNvPr id="1" name="AutoShape 789"/>
        <xdr:cNvSpPr>
          <a:spLocks/>
        </xdr:cNvSpPr>
      </xdr:nvSpPr>
      <xdr:spPr>
        <a:xfrm>
          <a:off x="3057525" y="590550"/>
          <a:ext cx="1009650" cy="219075"/>
        </a:xfrm>
        <a:prstGeom prst="roundRect">
          <a:avLst/>
        </a:prstGeom>
        <a:gradFill rotWithShape="1">
          <a:gsLst>
            <a:gs pos="0">
              <a:srgbClr val="0000FF"/>
            </a:gs>
            <a:gs pos="50000">
              <a:srgbClr val="000075"/>
            </a:gs>
            <a:gs pos="100000">
              <a:srgbClr val="0000FF"/>
            </a:gs>
          </a:gsLst>
          <a:lin ang="5400000" scaled="1"/>
        </a:gradFill>
        <a:ln w="38100" cmpd="thickThin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13</xdr:col>
      <xdr:colOff>371475</xdr:colOff>
      <xdr:row>22</xdr:row>
      <xdr:rowOff>28575</xdr:rowOff>
    </xdr:from>
    <xdr:to>
      <xdr:col>15</xdr:col>
      <xdr:colOff>381000</xdr:colOff>
      <xdr:row>24</xdr:row>
      <xdr:rowOff>57150</xdr:rowOff>
    </xdr:to>
    <xdr:sp macro="[0]!Exit_save">
      <xdr:nvSpPr>
        <xdr:cNvPr id="2" name="AutoShape 784"/>
        <xdr:cNvSpPr>
          <a:spLocks/>
        </xdr:cNvSpPr>
      </xdr:nvSpPr>
      <xdr:spPr>
        <a:xfrm>
          <a:off x="6524625" y="2924175"/>
          <a:ext cx="952500" cy="266700"/>
        </a:xfrm>
        <a:prstGeom prst="roundRect">
          <a:avLst/>
        </a:prstGeom>
        <a:gradFill rotWithShape="1">
          <a:gsLst>
            <a:gs pos="0">
              <a:srgbClr val="0000FF"/>
            </a:gs>
            <a:gs pos="50000">
              <a:srgbClr val="000075"/>
            </a:gs>
            <a:gs pos="100000">
              <a:srgbClr val="0000FF"/>
            </a:gs>
          </a:gsLst>
          <a:lin ang="5400000" scaled="1"/>
        </a:gradFill>
        <a:ln w="38100" cmpd="thickThin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1" u="none" baseline="0">
              <a:solidFill>
                <a:srgbClr val="000080"/>
              </a:solidFill>
            </a:rPr>
            <a:t>EXIT SAVE</a:t>
          </a:r>
        </a:p>
      </xdr:txBody>
    </xdr:sp>
    <xdr:clientData fPrintsWithSheet="0"/>
  </xdr:twoCellAnchor>
  <xdr:twoCellAnchor>
    <xdr:from>
      <xdr:col>13</xdr:col>
      <xdr:colOff>371475</xdr:colOff>
      <xdr:row>24</xdr:row>
      <xdr:rowOff>76200</xdr:rowOff>
    </xdr:from>
    <xdr:to>
      <xdr:col>15</xdr:col>
      <xdr:colOff>381000</xdr:colOff>
      <xdr:row>26</xdr:row>
      <xdr:rowOff>104775</xdr:rowOff>
    </xdr:to>
    <xdr:sp macro="[0]!Exit_no_save">
      <xdr:nvSpPr>
        <xdr:cNvPr id="3" name="AutoShape 785"/>
        <xdr:cNvSpPr>
          <a:spLocks/>
        </xdr:cNvSpPr>
      </xdr:nvSpPr>
      <xdr:spPr>
        <a:xfrm>
          <a:off x="6524625" y="3209925"/>
          <a:ext cx="952500" cy="266700"/>
        </a:xfrm>
        <a:prstGeom prst="roundRect">
          <a:avLst/>
        </a:prstGeom>
        <a:gradFill rotWithShape="1">
          <a:gsLst>
            <a:gs pos="0">
              <a:srgbClr val="0000FF"/>
            </a:gs>
            <a:gs pos="50000">
              <a:srgbClr val="000075"/>
            </a:gs>
            <a:gs pos="100000">
              <a:srgbClr val="0000FF"/>
            </a:gs>
          </a:gsLst>
          <a:lin ang="5400000" scaled="1"/>
        </a:gradFill>
        <a:ln w="38100" cmpd="thickThin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1" u="none" baseline="0">
              <a:solidFill>
                <a:srgbClr val="000080"/>
              </a:solidFill>
            </a:rPr>
            <a:t>EXIT NO SAVE</a:t>
          </a:r>
        </a:p>
      </xdr:txBody>
    </xdr:sp>
    <xdr:clientData fPrintsWithSheet="0"/>
  </xdr:twoCellAnchor>
  <xdr:twoCellAnchor>
    <xdr:from>
      <xdr:col>13</xdr:col>
      <xdr:colOff>371475</xdr:colOff>
      <xdr:row>26</xdr:row>
      <xdr:rowOff>123825</xdr:rowOff>
    </xdr:from>
    <xdr:to>
      <xdr:col>15</xdr:col>
      <xdr:colOff>381000</xdr:colOff>
      <xdr:row>28</xdr:row>
      <xdr:rowOff>142875</xdr:rowOff>
    </xdr:to>
    <xdr:sp macro="[0]!Print_Print_Area">
      <xdr:nvSpPr>
        <xdr:cNvPr id="4" name="AutoShape 786"/>
        <xdr:cNvSpPr>
          <a:spLocks/>
        </xdr:cNvSpPr>
      </xdr:nvSpPr>
      <xdr:spPr>
        <a:xfrm>
          <a:off x="6524625" y="3495675"/>
          <a:ext cx="952500" cy="257175"/>
        </a:xfrm>
        <a:prstGeom prst="roundRect">
          <a:avLst/>
        </a:prstGeom>
        <a:gradFill rotWithShape="1">
          <a:gsLst>
            <a:gs pos="0">
              <a:srgbClr val="0000FF"/>
            </a:gs>
            <a:gs pos="50000">
              <a:srgbClr val="000075"/>
            </a:gs>
            <a:gs pos="100000">
              <a:srgbClr val="0000FF"/>
            </a:gs>
          </a:gsLst>
          <a:lin ang="5400000" scaled="1"/>
        </a:gradFill>
        <a:ln w="38100" cmpd="thickThin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1" u="none" baseline="0">
              <a:solidFill>
                <a:srgbClr val="000080"/>
              </a:solidFill>
            </a:rPr>
            <a:t>PRINT</a:t>
          </a:r>
        </a:p>
      </xdr:txBody>
    </xdr:sp>
    <xdr:clientData fPrintsWithSheet="0"/>
  </xdr:twoCellAnchor>
  <xdr:twoCellAnchor>
    <xdr:from>
      <xdr:col>0</xdr:col>
      <xdr:colOff>123825</xdr:colOff>
      <xdr:row>9</xdr:row>
      <xdr:rowOff>66675</xdr:rowOff>
    </xdr:from>
    <xdr:to>
      <xdr:col>3</xdr:col>
      <xdr:colOff>9525</xdr:colOff>
      <xdr:row>11</xdr:row>
      <xdr:rowOff>0</xdr:rowOff>
    </xdr:to>
    <xdr:sp macro="[0]!Help_SG">
      <xdr:nvSpPr>
        <xdr:cNvPr id="5" name="Rectangle 938"/>
        <xdr:cNvSpPr>
          <a:spLocks/>
        </xdr:cNvSpPr>
      </xdr:nvSpPr>
      <xdr:spPr>
        <a:xfrm>
          <a:off x="123825" y="1457325"/>
          <a:ext cx="1914525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1</xdr:col>
      <xdr:colOff>9525</xdr:colOff>
      <xdr:row>8</xdr:row>
      <xdr:rowOff>76200</xdr:rowOff>
    </xdr:from>
    <xdr:to>
      <xdr:col>1</xdr:col>
      <xdr:colOff>38100</xdr:colOff>
      <xdr:row>8</xdr:row>
      <xdr:rowOff>104775</xdr:rowOff>
    </xdr:to>
    <xdr:pic>
      <xdr:nvPicPr>
        <xdr:cNvPr id="6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7635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66675</xdr:rowOff>
    </xdr:from>
    <xdr:to>
      <xdr:col>1</xdr:col>
      <xdr:colOff>28575</xdr:colOff>
      <xdr:row>12</xdr:row>
      <xdr:rowOff>95250</xdr:rowOff>
    </xdr:to>
    <xdr:pic>
      <xdr:nvPicPr>
        <xdr:cNvPr id="7" name="TextBox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800225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66675</xdr:rowOff>
    </xdr:from>
    <xdr:to>
      <xdr:col>1</xdr:col>
      <xdr:colOff>28575</xdr:colOff>
      <xdr:row>14</xdr:row>
      <xdr:rowOff>95250</xdr:rowOff>
    </xdr:to>
    <xdr:pic>
      <xdr:nvPicPr>
        <xdr:cNvPr id="8" name="TextBox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066925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76200</xdr:rowOff>
    </xdr:from>
    <xdr:to>
      <xdr:col>1</xdr:col>
      <xdr:colOff>28575</xdr:colOff>
      <xdr:row>10</xdr:row>
      <xdr:rowOff>104775</xdr:rowOff>
    </xdr:to>
    <xdr:pic>
      <xdr:nvPicPr>
        <xdr:cNvPr id="9" name="TextBox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43050"/>
          <a:ext cx="28575" cy="2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104775</xdr:colOff>
      <xdr:row>5</xdr:row>
      <xdr:rowOff>57150</xdr:rowOff>
    </xdr:from>
    <xdr:to>
      <xdr:col>16</xdr:col>
      <xdr:colOff>9525</xdr:colOff>
      <xdr:row>7</xdr:row>
      <xdr:rowOff>66675</xdr:rowOff>
    </xdr:to>
    <xdr:pic>
      <xdr:nvPicPr>
        <xdr:cNvPr id="10" name="HEL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847725"/>
          <a:ext cx="7620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7</xdr:col>
      <xdr:colOff>571500</xdr:colOff>
      <xdr:row>5</xdr:row>
      <xdr:rowOff>104775</xdr:rowOff>
    </xdr:from>
    <xdr:to>
      <xdr:col>7</xdr:col>
      <xdr:colOff>742950</xdr:colOff>
      <xdr:row>7</xdr:row>
      <xdr:rowOff>9525</xdr:rowOff>
    </xdr:to>
    <xdr:pic>
      <xdr:nvPicPr>
        <xdr:cNvPr id="11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81450" y="895350"/>
          <a:ext cx="171450" cy="219075"/>
        </a:xfrm>
        <a:prstGeom prst="rect">
          <a:avLst/>
        </a:prstGeom>
        <a:noFill/>
        <a:ln w="1" cmpd="sng">
          <a:noFill/>
        </a:ln>
      </xdr:spPr>
    </xdr:pic>
    <xdr:clientData fLocksWithSheet="0" fPrintsWithSheet="0"/>
  </xdr:twoCellAnchor>
  <xdr:twoCellAnchor>
    <xdr:from>
      <xdr:col>5</xdr:col>
      <xdr:colOff>123825</xdr:colOff>
      <xdr:row>5</xdr:row>
      <xdr:rowOff>57150</xdr:rowOff>
    </xdr:from>
    <xdr:to>
      <xdr:col>7</xdr:col>
      <xdr:colOff>523875</xdr:colOff>
      <xdr:row>7</xdr:row>
      <xdr:rowOff>66675</xdr:rowOff>
    </xdr:to>
    <xdr:pic>
      <xdr:nvPicPr>
        <xdr:cNvPr id="12" name="Versi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95625" y="847725"/>
          <a:ext cx="838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stm"/>
  <dimension ref="A1:BH133"/>
  <sheetViews>
    <sheetView windowProtection="1" showGridLines="0" showRowColHeaders="0" tabSelected="1" zoomScale="152" zoomScaleNormal="152" zoomScalePageLayoutView="0" workbookViewId="0" topLeftCell="A1">
      <selection activeCell="E5" sqref="E5"/>
    </sheetView>
  </sheetViews>
  <sheetFormatPr defaultColWidth="10.421875" defaultRowHeight="15.75" customHeight="1"/>
  <cols>
    <col min="1" max="1" width="2.00390625" style="6" customWidth="1"/>
    <col min="2" max="2" width="13.7109375" style="6" customWidth="1"/>
    <col min="3" max="3" width="14.7109375" style="6" customWidth="1"/>
    <col min="4" max="4" width="1.7109375" style="6" customWidth="1"/>
    <col min="5" max="5" width="12.421875" style="6" customWidth="1"/>
    <col min="6" max="6" width="4.421875" style="6" customWidth="1"/>
    <col min="7" max="7" width="2.140625" style="6" customWidth="1"/>
    <col min="8" max="8" width="11.140625" style="6" customWidth="1"/>
    <col min="9" max="9" width="1.7109375" style="6" customWidth="1"/>
    <col min="10" max="10" width="12.421875" style="6" customWidth="1"/>
    <col min="11" max="11" width="1.7109375" style="6" customWidth="1"/>
    <col min="12" max="12" width="12.421875" style="6" customWidth="1"/>
    <col min="13" max="13" width="1.7109375" style="6" customWidth="1"/>
    <col min="14" max="14" width="12.421875" style="6" customWidth="1"/>
    <col min="15" max="15" width="1.7109375" style="6" customWidth="1"/>
    <col min="16" max="16" width="11.140625" style="6" customWidth="1"/>
    <col min="17" max="17" width="2.00390625" style="6" customWidth="1"/>
    <col min="18" max="18" width="10.421875" style="7" customWidth="1"/>
    <col min="19" max="19" width="10.421875" style="7" customWidth="1" collapsed="1"/>
    <col min="20" max="21" width="10.421875" style="7" customWidth="1"/>
    <col min="22" max="22" width="10.8515625" style="7" hidden="1" customWidth="1"/>
    <col min="23" max="23" width="10.8515625" style="43" hidden="1" customWidth="1"/>
    <col min="24" max="27" width="10.8515625" style="7" hidden="1" customWidth="1"/>
    <col min="28" max="28" width="0" style="7" hidden="1" customWidth="1"/>
    <col min="29" max="16384" width="10.421875" style="7" customWidth="1"/>
  </cols>
  <sheetData>
    <row r="1" spans="1:27" ht="14.25" customHeight="1" thickBot="1">
      <c r="A1" s="4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W1" s="78">
        <v>0.5</v>
      </c>
      <c r="X1" s="69" t="s">
        <v>0</v>
      </c>
      <c r="Y1" s="70">
        <v>2</v>
      </c>
      <c r="Z1" s="69" t="s">
        <v>1</v>
      </c>
      <c r="AA1" s="69"/>
    </row>
    <row r="2" spans="1:27" ht="19.5" customHeight="1" thickBot="1" thickTop="1">
      <c r="A2" s="4"/>
      <c r="B2" s="90" t="s">
        <v>29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  <c r="W2" s="79">
        <v>1</v>
      </c>
      <c r="X2" s="69" t="s">
        <v>2</v>
      </c>
      <c r="Y2" s="70">
        <v>1</v>
      </c>
      <c r="Z2" s="69" t="s">
        <v>3</v>
      </c>
      <c r="AA2" s="69"/>
    </row>
    <row r="3" spans="1:27" ht="6.75" customHeight="1" thickTop="1">
      <c r="A3" s="4"/>
      <c r="B3" s="8"/>
      <c r="C3" s="8"/>
      <c r="D3" s="1"/>
      <c r="E3" s="8"/>
      <c r="F3" s="1"/>
      <c r="G3" s="1"/>
      <c r="H3" s="1"/>
      <c r="I3" s="8"/>
      <c r="J3" s="8"/>
      <c r="K3" s="8"/>
      <c r="N3" s="8"/>
      <c r="O3" s="8"/>
      <c r="P3" s="8"/>
      <c r="W3" s="79">
        <v>2</v>
      </c>
      <c r="X3" s="69"/>
      <c r="Y3" s="70">
        <v>1</v>
      </c>
      <c r="Z3" s="69" t="s">
        <v>4</v>
      </c>
      <c r="AA3" s="69"/>
    </row>
    <row r="4" spans="1:27" ht="6.75" customHeight="1" thickBot="1">
      <c r="A4" s="4"/>
      <c r="B4" s="8"/>
      <c r="C4" s="8"/>
      <c r="D4" s="8"/>
      <c r="E4" s="8"/>
      <c r="F4" s="1"/>
      <c r="G4" s="1"/>
      <c r="H4" s="1"/>
      <c r="I4" s="8"/>
      <c r="J4" s="8"/>
      <c r="K4" s="8"/>
      <c r="N4" s="8"/>
      <c r="O4" s="8"/>
      <c r="P4" s="9"/>
      <c r="W4" s="79">
        <v>3</v>
      </c>
      <c r="X4" s="69"/>
      <c r="Y4" s="70">
        <f>IF(Y2=1,0.5,IF(Y2=2,1,IF(Y2=3,2,3)))</f>
        <v>0.5</v>
      </c>
      <c r="Z4" s="69" t="s">
        <v>5</v>
      </c>
      <c r="AA4" s="69"/>
    </row>
    <row r="5" spans="1:27" ht="15" customHeight="1" thickBot="1" thickTop="1">
      <c r="A5" s="4"/>
      <c r="B5" s="80" t="s">
        <v>6</v>
      </c>
      <c r="C5" s="81"/>
      <c r="D5" s="8"/>
      <c r="E5" s="51">
        <v>27</v>
      </c>
      <c r="F5" s="1"/>
      <c r="G5" s="1"/>
      <c r="H5" s="1"/>
      <c r="I5" s="8"/>
      <c r="J5" s="84" t="s">
        <v>26</v>
      </c>
      <c r="K5" s="85"/>
      <c r="L5" s="86"/>
      <c r="N5" s="95" t="str">
        <f>IF(API="","",IF(Y1=1,"CRUDE",(IF(AND(API&gt;=0,API&lt;37),"FUEL",IF(AND(API&gt;=37,API&lt;50),"JET","GASOLINE")))))</f>
        <v>JET</v>
      </c>
      <c r="O5" s="96"/>
      <c r="P5" s="97"/>
      <c r="W5" s="79"/>
      <c r="X5" s="69"/>
      <c r="Y5" s="70">
        <v>1</v>
      </c>
      <c r="Z5" s="69" t="s">
        <v>13</v>
      </c>
      <c r="AA5" s="69"/>
    </row>
    <row r="6" spans="1:27" ht="9.75" customHeight="1" thickBot="1" thickTop="1">
      <c r="A6" s="4"/>
      <c r="B6" s="8"/>
      <c r="C6" s="8"/>
      <c r="D6" s="8"/>
      <c r="E6" s="8"/>
      <c r="F6" s="1"/>
      <c r="G6" s="1"/>
      <c r="H6" s="71"/>
      <c r="I6" s="8"/>
      <c r="J6" s="8"/>
      <c r="K6" s="8"/>
      <c r="L6" s="8"/>
      <c r="M6" s="8"/>
      <c r="N6" s="8"/>
      <c r="O6" s="8"/>
      <c r="P6" s="8"/>
      <c r="W6" s="79"/>
      <c r="X6" s="69"/>
      <c r="Y6" s="69"/>
      <c r="Z6" s="69"/>
      <c r="AA6" s="69"/>
    </row>
    <row r="7" spans="1:16" ht="15" customHeight="1" thickBot="1" thickTop="1">
      <c r="A7" s="4"/>
      <c r="B7" s="80" t="s">
        <v>23</v>
      </c>
      <c r="C7" s="81"/>
      <c r="F7" s="1"/>
      <c r="G7" s="1"/>
      <c r="H7" s="77"/>
      <c r="I7" s="3"/>
      <c r="J7" s="87" t="str">
        <f>IF(Y3=1,"VARIATION °C","VARIATION °F")</f>
        <v>VARIATION °C</v>
      </c>
      <c r="K7" s="88"/>
      <c r="L7" s="89"/>
      <c r="M7" s="8"/>
      <c r="N7" s="8"/>
      <c r="O7" s="8"/>
      <c r="P7" s="8"/>
    </row>
    <row r="8" spans="1:16" ht="7.5" customHeight="1" thickBot="1" thickTop="1">
      <c r="A8" s="4"/>
      <c r="B8" s="8"/>
      <c r="C8" s="8"/>
      <c r="D8" s="8"/>
      <c r="E8" s="8"/>
      <c r="F8" s="8"/>
      <c r="G8" s="8"/>
      <c r="H8" s="10"/>
      <c r="I8" s="8"/>
      <c r="J8" s="8"/>
      <c r="K8" s="8"/>
      <c r="L8" s="8"/>
      <c r="M8" s="8"/>
      <c r="N8" s="8"/>
      <c r="O8" s="8"/>
      <c r="P8" s="8"/>
    </row>
    <row r="9" spans="1:16" ht="15" customHeight="1" thickBot="1" thickTop="1">
      <c r="A9" s="4"/>
      <c r="B9" s="80" t="s">
        <v>24</v>
      </c>
      <c r="C9" s="81"/>
      <c r="D9" s="8"/>
      <c r="E9" s="51">
        <v>37.39</v>
      </c>
      <c r="F9" s="12"/>
      <c r="G9" s="12"/>
      <c r="H9" s="48" t="s">
        <v>8</v>
      </c>
      <c r="I9" s="13"/>
      <c r="J9" s="48" t="str">
        <f>IF(Y1=1,"VCF T.54A","VCF T.54B")</f>
        <v>VCF T.54B</v>
      </c>
      <c r="K9" s="14"/>
      <c r="L9" s="48" t="s">
        <v>9</v>
      </c>
      <c r="M9" s="14"/>
      <c r="N9" s="48" t="str">
        <f>IF(Y1=1,"VCF T.6A","VCF T.6B")</f>
        <v>VCF T.6B</v>
      </c>
      <c r="O9" s="14"/>
      <c r="P9" s="48" t="s">
        <v>10</v>
      </c>
    </row>
    <row r="10" spans="1:16" ht="6" customHeight="1" thickBot="1" thickTop="1">
      <c r="A10" s="4"/>
      <c r="B10" s="52"/>
      <c r="C10" s="18"/>
      <c r="D10" s="16"/>
      <c r="E10" s="17"/>
      <c r="F10" s="12"/>
      <c r="G10" s="12"/>
      <c r="H10" s="12"/>
      <c r="I10" s="18"/>
      <c r="J10" s="12"/>
      <c r="K10" s="8"/>
      <c r="L10" s="12"/>
      <c r="M10" s="8"/>
      <c r="N10" s="12"/>
      <c r="O10" s="8"/>
      <c r="P10" s="12"/>
    </row>
    <row r="11" spans="1:16" ht="15" customHeight="1" thickBot="1" thickTop="1">
      <c r="A11" s="4"/>
      <c r="B11" s="93" t="s">
        <v>25</v>
      </c>
      <c r="C11" s="94"/>
      <c r="D11" s="12"/>
      <c r="E11" s="11">
        <v>0.8378</v>
      </c>
      <c r="F11" s="12"/>
      <c r="G11" s="12"/>
      <c r="H11" s="56">
        <f>IF($Y$3=1,+H13-$Y$4,($P11-32)/9*5)</f>
        <v>26</v>
      </c>
      <c r="I11" s="18"/>
      <c r="J11" s="19">
        <f>VCF_54($Y$1,DENS_15,$H$11)</f>
        <v>0.9906</v>
      </c>
      <c r="K11" s="20"/>
      <c r="L11" s="19">
        <f>ROUND($E$15*$J$11,4)</f>
        <v>0.8284</v>
      </c>
      <c r="M11" s="20"/>
      <c r="N11" s="19">
        <f>vcf_6($Y$1,API,$P11)</f>
        <v>0.9911</v>
      </c>
      <c r="O11" s="8"/>
      <c r="P11" s="50">
        <f>IF($Y$3=2,+$P13-$Y$4,$H11*9/5+32)</f>
        <v>78.8</v>
      </c>
    </row>
    <row r="12" spans="1:16" ht="6" customHeight="1" thickBot="1" thickTop="1">
      <c r="A12" s="4"/>
      <c r="B12" s="52"/>
      <c r="C12" s="53"/>
      <c r="D12" s="12"/>
      <c r="E12" s="21"/>
      <c r="F12" s="12"/>
      <c r="G12" s="12"/>
      <c r="H12" s="57"/>
      <c r="I12" s="18"/>
      <c r="J12" s="20"/>
      <c r="K12" s="20"/>
      <c r="L12" s="20"/>
      <c r="M12" s="20"/>
      <c r="N12" s="20"/>
      <c r="O12" s="8"/>
      <c r="P12" s="22"/>
    </row>
    <row r="13" spans="1:16" ht="15" customHeight="1" thickBot="1" thickTop="1">
      <c r="A13" s="4"/>
      <c r="B13" s="93" t="s">
        <v>16</v>
      </c>
      <c r="C13" s="94"/>
      <c r="D13" s="12"/>
      <c r="E13" s="11">
        <v>0.8374</v>
      </c>
      <c r="F13" s="12"/>
      <c r="G13" s="12"/>
      <c r="H13" s="56">
        <f>IF($Y$3=1,+H15-$Y$4,($P13-32)/9*5)</f>
        <v>26.5</v>
      </c>
      <c r="I13" s="18"/>
      <c r="J13" s="19">
        <f>VCF_54($Y$1,DENS_15,$H$13)</f>
        <v>0.9902</v>
      </c>
      <c r="K13" s="20"/>
      <c r="L13" s="19">
        <f>ROUND($E$15*$J$13,4)</f>
        <v>0.8281</v>
      </c>
      <c r="M13" s="20"/>
      <c r="N13" s="19">
        <f>vcf_6($Y$1,API,$P13)</f>
        <v>0.9907</v>
      </c>
      <c r="O13" s="8"/>
      <c r="P13" s="50">
        <f>IF($Y$3=2,+$P15-$Y$4,$H13*9/5+32)</f>
        <v>79.7</v>
      </c>
    </row>
    <row r="14" spans="1:16" ht="6" customHeight="1" thickBot="1" thickTop="1">
      <c r="A14" s="4"/>
      <c r="B14" s="54"/>
      <c r="C14" s="55"/>
      <c r="D14" s="23"/>
      <c r="E14" s="24"/>
      <c r="F14" s="12"/>
      <c r="G14" s="12"/>
      <c r="H14" s="57"/>
      <c r="I14" s="18"/>
      <c r="J14" s="20"/>
      <c r="K14" s="20"/>
      <c r="L14" s="20"/>
      <c r="M14" s="20"/>
      <c r="N14" s="20"/>
      <c r="O14" s="8"/>
      <c r="P14" s="22"/>
    </row>
    <row r="15" spans="1:16" ht="15" customHeight="1" thickBot="1" thickTop="1">
      <c r="A15" s="4"/>
      <c r="B15" s="80" t="s">
        <v>17</v>
      </c>
      <c r="C15" s="81"/>
      <c r="D15" s="12"/>
      <c r="E15" s="11">
        <v>0.8363</v>
      </c>
      <c r="F15" s="12"/>
      <c r="G15" s="12"/>
      <c r="H15" s="56">
        <f>IF(Y3=1,E5,($P15-32)/9*5)</f>
        <v>27</v>
      </c>
      <c r="I15" s="18"/>
      <c r="J15" s="19">
        <f>VCF_54($Y$1,DENS_15,$H$15)</f>
        <v>0.9898</v>
      </c>
      <c r="K15" s="20"/>
      <c r="L15" s="19">
        <f>ROUND($E$15*$J$15,4)</f>
        <v>0.8278</v>
      </c>
      <c r="M15" s="20"/>
      <c r="N15" s="19">
        <f>vcf_6($Y$1,API,$P15)</f>
        <v>0.9903</v>
      </c>
      <c r="O15" s="8"/>
      <c r="P15" s="50">
        <f>IF(Y3=2,E5,$H15*9/5+32)</f>
        <v>80.6</v>
      </c>
    </row>
    <row r="16" spans="1:16" ht="6" customHeight="1" thickBot="1" thickTop="1">
      <c r="A16" s="4"/>
      <c r="B16" s="7"/>
      <c r="C16" s="7"/>
      <c r="D16" s="7"/>
      <c r="E16" s="7"/>
      <c r="F16" s="12"/>
      <c r="G16" s="12"/>
      <c r="H16" s="57"/>
      <c r="I16" s="12"/>
      <c r="J16" s="20"/>
      <c r="K16" s="20"/>
      <c r="L16" s="20"/>
      <c r="M16" s="20"/>
      <c r="N16" s="20"/>
      <c r="O16" s="8"/>
      <c r="P16" s="22"/>
    </row>
    <row r="17" spans="1:16" ht="15" customHeight="1" thickBot="1" thickTop="1">
      <c r="A17" s="4"/>
      <c r="B17" s="80" t="s">
        <v>15</v>
      </c>
      <c r="C17" s="81"/>
      <c r="D17" s="7"/>
      <c r="E17" s="7"/>
      <c r="F17" s="12"/>
      <c r="G17" s="12"/>
      <c r="H17" s="56">
        <f>IF($Y$3=1,+H15+$Y$4,($P17-32)/9*5)</f>
        <v>27.5</v>
      </c>
      <c r="I17" s="18"/>
      <c r="J17" s="19">
        <f>VCF_54($Y$1,DENS_15,$H$17)</f>
        <v>0.9894</v>
      </c>
      <c r="K17" s="20"/>
      <c r="L17" s="19">
        <f>ROUND($E$15*$J$17,4)</f>
        <v>0.8274</v>
      </c>
      <c r="M17" s="20"/>
      <c r="N17" s="19">
        <f>vcf_6($Y$1,API,$P17)</f>
        <v>0.9898</v>
      </c>
      <c r="O17" s="8"/>
      <c r="P17" s="50">
        <f>IF($Y$3=2,+$P15+$Y$4,$H17*9/5+32)</f>
        <v>81.5</v>
      </c>
    </row>
    <row r="18" spans="1:16" ht="6" customHeight="1" thickBot="1" thickTop="1">
      <c r="A18" s="4"/>
      <c r="B18" s="7"/>
      <c r="C18" s="7"/>
      <c r="D18" s="7"/>
      <c r="E18" s="7"/>
      <c r="F18" s="12"/>
      <c r="G18" s="12"/>
      <c r="H18" s="57"/>
      <c r="I18" s="12"/>
      <c r="J18" s="20"/>
      <c r="K18" s="20"/>
      <c r="L18" s="20"/>
      <c r="M18" s="20"/>
      <c r="N18" s="20"/>
      <c r="O18" s="8"/>
      <c r="P18" s="22"/>
    </row>
    <row r="19" spans="1:16" ht="15" customHeight="1" thickBot="1" thickTop="1">
      <c r="A19" s="4"/>
      <c r="B19" s="80" t="s">
        <v>11</v>
      </c>
      <c r="C19" s="81"/>
      <c r="D19" s="7"/>
      <c r="E19" s="27">
        <v>8387</v>
      </c>
      <c r="F19" s="12"/>
      <c r="G19" s="12"/>
      <c r="H19" s="56">
        <f>IF($Y$3=1,+H17+$Y$4,($P19-32)/9*5)</f>
        <v>28</v>
      </c>
      <c r="I19" s="18"/>
      <c r="J19" s="19">
        <f>VCF_54($Y$1,DENS_15,$H$19)</f>
        <v>0.9889</v>
      </c>
      <c r="K19" s="20"/>
      <c r="L19" s="19">
        <f>ROUND($E$15*$J$19,4)</f>
        <v>0.827</v>
      </c>
      <c r="M19" s="20"/>
      <c r="N19" s="19">
        <f>vcf_6($Y$1,API,$P19)</f>
        <v>0.9894</v>
      </c>
      <c r="O19" s="8"/>
      <c r="P19" s="50">
        <f>IF($Y$3=2,+$P17+$Y$4,$H19*9/5+32)</f>
        <v>82.4</v>
      </c>
    </row>
    <row r="20" spans="1:16" ht="6" customHeight="1" thickTop="1">
      <c r="A20" s="4"/>
      <c r="B20" s="2"/>
      <c r="C20" s="25"/>
      <c r="D20" s="25"/>
      <c r="E20" s="26"/>
      <c r="F20" s="12"/>
      <c r="G20" s="12"/>
      <c r="H20" s="12"/>
      <c r="I20" s="18"/>
      <c r="J20" s="8"/>
      <c r="K20" s="7"/>
      <c r="L20" s="2"/>
      <c r="M20" s="25"/>
      <c r="N20" s="25"/>
      <c r="O20" s="25"/>
      <c r="P20" s="26"/>
    </row>
    <row r="21" spans="1:16" ht="1.5" customHeight="1">
      <c r="A21" s="4"/>
      <c r="B21" s="7"/>
      <c r="C21" s="7"/>
      <c r="D21" s="12"/>
      <c r="F21" s="12"/>
      <c r="G21" s="26"/>
      <c r="H21" s="7"/>
      <c r="I21" s="7"/>
      <c r="J21" s="7"/>
      <c r="K21" s="7"/>
      <c r="L21" s="7"/>
      <c r="M21" s="7"/>
      <c r="N21" s="7"/>
      <c r="O21" s="7"/>
      <c r="P21" s="7"/>
    </row>
    <row r="22" spans="1:16" ht="6" customHeight="1" thickBot="1">
      <c r="A22" s="4"/>
      <c r="B22" s="2"/>
      <c r="C22" s="25"/>
      <c r="D22" s="12"/>
      <c r="E22" s="26"/>
      <c r="F22" s="12"/>
      <c r="G22" s="12"/>
      <c r="H22" s="47"/>
      <c r="I22" s="49"/>
      <c r="J22" s="14"/>
      <c r="K22" s="8"/>
      <c r="L22" s="7"/>
      <c r="M22" s="7"/>
      <c r="N22" s="7"/>
      <c r="O22" s="7"/>
      <c r="P22" s="7"/>
    </row>
    <row r="23" spans="1:13" ht="15" customHeight="1" thickBot="1" thickTop="1">
      <c r="A23" s="4"/>
      <c r="B23" s="82" t="s">
        <v>22</v>
      </c>
      <c r="C23" s="83"/>
      <c r="D23" s="30"/>
      <c r="E23" s="31">
        <f>IF($Y$5=1,$E$19,IF($Y$5=2,$E$19*TABLE13,IF($Y$5=3,$E$19*$L$15,IF($Y$5=4,$E$19*$N$15*TABLE13,$E$19*DENS_A))))</f>
        <v>8387</v>
      </c>
      <c r="F23" s="12"/>
      <c r="G23" s="12"/>
      <c r="H23" s="106" t="s">
        <v>19</v>
      </c>
      <c r="I23" s="107"/>
      <c r="J23" s="108"/>
      <c r="K23" s="8"/>
      <c r="L23" s="28">
        <f>ROUND(INT(0.0375*((589.943/(API+131.5))-0.0050789)*10^5+0.5)/10^5,5)</f>
        <v>0.1308</v>
      </c>
      <c r="M23" s="7"/>
    </row>
    <row r="24" spans="1:13" ht="3.75" customHeight="1" thickBot="1" thickTop="1">
      <c r="A24" s="4"/>
      <c r="B24" s="64"/>
      <c r="C24" s="64"/>
      <c r="D24" s="30"/>
      <c r="E24" s="32"/>
      <c r="F24" s="12"/>
      <c r="G24" s="12"/>
      <c r="H24" s="73"/>
      <c r="I24" s="73"/>
      <c r="J24" s="74"/>
      <c r="K24" s="8"/>
      <c r="L24" s="7"/>
      <c r="M24" s="7"/>
    </row>
    <row r="25" spans="1:17" ht="15" customHeight="1" thickBot="1" thickTop="1">
      <c r="A25" s="4"/>
      <c r="B25" s="82" t="s">
        <v>27</v>
      </c>
      <c r="C25" s="83"/>
      <c r="D25" s="30"/>
      <c r="E25" s="31">
        <f>IF($Y$5=1,$E$19/$L$15,IF($Y$5=2,$E$19*TABLE13/$L$15,IF($Y$5=3,$E$19,IF($Y$5=4,$E$19/6.28981,$E$19/$J$15))))</f>
        <v>10131.674317467987</v>
      </c>
      <c r="F25" s="12"/>
      <c r="G25" s="12"/>
      <c r="H25" s="106" t="s">
        <v>18</v>
      </c>
      <c r="I25" s="107"/>
      <c r="J25" s="108"/>
      <c r="K25" s="8"/>
      <c r="L25" s="28">
        <f>ROUND(INT(0.042*((535.1911/(API+131.5))-0.0046189)*10^5+0.5)/10^5,5)</f>
        <v>0.1329</v>
      </c>
      <c r="M25" s="7"/>
      <c r="Q25" s="7"/>
    </row>
    <row r="26" spans="1:17" ht="3.75" customHeight="1" thickBot="1" thickTop="1">
      <c r="A26" s="15"/>
      <c r="B26" s="64"/>
      <c r="C26" s="65"/>
      <c r="D26" s="32"/>
      <c r="E26" s="29"/>
      <c r="F26" s="12"/>
      <c r="G26" s="12"/>
      <c r="H26" s="75"/>
      <c r="I26" s="75"/>
      <c r="J26" s="10"/>
      <c r="K26" s="8"/>
      <c r="L26" s="7"/>
      <c r="M26" s="7"/>
      <c r="Q26" s="7"/>
    </row>
    <row r="27" spans="1:17" ht="15" customHeight="1" thickBot="1" thickTop="1">
      <c r="A27" s="4"/>
      <c r="B27" s="109" t="s">
        <v>21</v>
      </c>
      <c r="C27" s="110"/>
      <c r="D27" s="30"/>
      <c r="E27" s="31">
        <f>IF($Y$5=1,$E$19/DENS_A,IF($Y$5=2,$E$19*CM_BARREL(DENS_15),IF($Y$5=3,$E$19*$J$15,IF($Y$5=4,$E$19*$J$15/6.28981,$E$19))))</f>
        <v>10028.69783570489</v>
      </c>
      <c r="F27" s="12"/>
      <c r="G27" s="12"/>
      <c r="H27" s="106" t="s">
        <v>20</v>
      </c>
      <c r="I27" s="107"/>
      <c r="J27" s="108"/>
      <c r="K27" s="8"/>
      <c r="L27" s="28">
        <f>CM_BARREL(DENS_15)</f>
        <v>0.15891</v>
      </c>
      <c r="M27" s="7"/>
      <c r="Q27" s="7"/>
    </row>
    <row r="28" spans="1:13" ht="3.75" customHeight="1" thickBot="1" thickTop="1">
      <c r="A28" s="15"/>
      <c r="B28" s="64"/>
      <c r="C28" s="65"/>
      <c r="D28" s="32"/>
      <c r="E28" s="29"/>
      <c r="F28" s="12"/>
      <c r="G28" s="12"/>
      <c r="H28" s="75"/>
      <c r="I28" s="75"/>
      <c r="J28" s="10"/>
      <c r="K28" s="8"/>
      <c r="L28" s="7"/>
      <c r="M28" s="7"/>
    </row>
    <row r="29" spans="1:17" ht="15" customHeight="1" thickBot="1" thickTop="1">
      <c r="A29" s="4"/>
      <c r="B29" s="82" t="s">
        <v>12</v>
      </c>
      <c r="C29" s="83"/>
      <c r="D29" s="30"/>
      <c r="E29" s="31">
        <f>IF($Y$5=1,$E$19/TABLE13/$N$15,IF($Y$5=2,$E$19/$N$15,IF($Y$5=3,$E$19*6.28981,IF($Y$5=4,$E$19,$E$19*6.28981/$J$15))))</f>
        <v>63725.73937091975</v>
      </c>
      <c r="F29" s="12"/>
      <c r="G29" s="12"/>
      <c r="H29" s="76" t="s">
        <v>28</v>
      </c>
      <c r="I29" s="104" t="s">
        <v>30</v>
      </c>
      <c r="J29" s="104"/>
      <c r="K29" s="104"/>
      <c r="L29" s="105"/>
      <c r="M29" s="7"/>
      <c r="Q29" s="63"/>
    </row>
    <row r="30" spans="1:12" ht="3.75" customHeight="1" thickBot="1" thickTop="1">
      <c r="A30" s="15"/>
      <c r="B30" s="64"/>
      <c r="C30" s="65"/>
      <c r="D30" s="32"/>
      <c r="E30" s="29"/>
      <c r="F30" s="12"/>
      <c r="G30" s="12"/>
      <c r="H30" s="98">
        <v>44702</v>
      </c>
      <c r="I30" s="99"/>
      <c r="J30" s="99"/>
      <c r="K30" s="99"/>
      <c r="L30" s="100"/>
    </row>
    <row r="31" spans="1:17" ht="15" customHeight="1" thickBot="1" thickTop="1">
      <c r="A31" s="4"/>
      <c r="B31" s="82" t="s">
        <v>31</v>
      </c>
      <c r="C31" s="83"/>
      <c r="D31" s="30"/>
      <c r="E31" s="31">
        <f>IF($Y$5=1,$E$19/TABLE13,IF($Y$5=2,$E$19,IF($Y$5=3,$E$19*6.28981*N15,IF($Y$5=4,$E$19*$N$15,$E$19/$L$27))))</f>
        <v>63107.59969902183</v>
      </c>
      <c r="F31" s="12"/>
      <c r="G31" s="12"/>
      <c r="H31" s="101"/>
      <c r="I31" s="102"/>
      <c r="J31" s="102"/>
      <c r="K31" s="102"/>
      <c r="L31" s="103"/>
      <c r="Q31" s="63"/>
    </row>
    <row r="32" spans="2:21" ht="15.75" customHeight="1" thickTop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2"/>
      <c r="P32" s="9"/>
      <c r="Q32" s="5"/>
      <c r="R32" s="33"/>
      <c r="S32" s="33"/>
      <c r="T32" s="33"/>
      <c r="U32" s="33"/>
    </row>
    <row r="33" spans="1:60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35"/>
      <c r="R33" s="36"/>
      <c r="S33" s="36"/>
      <c r="T33" s="36"/>
      <c r="U33" s="36"/>
      <c r="V33" s="36"/>
      <c r="W33" s="41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</row>
    <row r="34" spans="1:60" ht="15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35"/>
      <c r="R34" s="36"/>
      <c r="S34" s="36"/>
      <c r="T34" s="36"/>
      <c r="U34" s="36"/>
      <c r="V34" s="36"/>
      <c r="W34" s="41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</row>
    <row r="35" spans="1:60" ht="15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6"/>
      <c r="S35" s="36"/>
      <c r="T35" s="36"/>
      <c r="U35" s="36"/>
      <c r="V35" s="36"/>
      <c r="W35" s="41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</row>
    <row r="36" spans="1:60" ht="15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5"/>
      <c r="Q36" s="35"/>
      <c r="R36" s="36"/>
      <c r="S36" s="36"/>
      <c r="T36" s="36"/>
      <c r="U36" s="36"/>
      <c r="V36" s="36"/>
      <c r="W36" s="41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</row>
    <row r="37" spans="1:60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5"/>
      <c r="Q37" s="35"/>
      <c r="R37" s="36"/>
      <c r="S37" s="36"/>
      <c r="T37" s="36"/>
      <c r="U37" s="36"/>
      <c r="V37" s="36"/>
      <c r="W37" s="41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</row>
    <row r="38" spans="1:60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5"/>
      <c r="Q38" s="35"/>
      <c r="R38" s="36"/>
      <c r="S38" s="36"/>
      <c r="T38" s="36"/>
      <c r="U38" s="36"/>
      <c r="V38" s="36"/>
      <c r="W38" s="41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</row>
    <row r="39" spans="1:60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5"/>
      <c r="Q39" s="35"/>
      <c r="R39" s="36"/>
      <c r="S39" s="36"/>
      <c r="T39" s="36"/>
      <c r="U39" s="36"/>
      <c r="V39" s="36"/>
      <c r="W39" s="41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</row>
    <row r="40" spans="1:60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  <c r="Q40" s="35"/>
      <c r="R40" s="36"/>
      <c r="S40" s="36"/>
      <c r="T40" s="36"/>
      <c r="U40" s="36"/>
      <c r="V40" s="36"/>
      <c r="W40" s="41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</row>
    <row r="41" spans="1:60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5"/>
      <c r="R41" s="36"/>
      <c r="S41" s="36"/>
      <c r="T41" s="36"/>
      <c r="U41" s="36"/>
      <c r="V41" s="36"/>
      <c r="W41" s="41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</row>
    <row r="42" spans="1:60" ht="15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5"/>
      <c r="Q42" s="35"/>
      <c r="R42" s="36"/>
      <c r="S42" s="36"/>
      <c r="T42" s="36"/>
      <c r="U42" s="36"/>
      <c r="V42" s="36"/>
      <c r="W42" s="41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</row>
    <row r="43" spans="1:60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Q43" s="35"/>
      <c r="R43" s="36"/>
      <c r="S43" s="36"/>
      <c r="T43" s="36"/>
      <c r="U43" s="36"/>
      <c r="V43" s="36"/>
      <c r="W43" s="41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</row>
    <row r="44" spans="1:60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  <c r="Q44" s="35"/>
      <c r="R44" s="36"/>
      <c r="S44" s="36"/>
      <c r="T44" s="36"/>
      <c r="U44" s="36"/>
      <c r="V44" s="36"/>
      <c r="W44" s="41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</row>
    <row r="45" spans="1:60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5"/>
      <c r="Q45" s="35"/>
      <c r="R45" s="36"/>
      <c r="S45" s="36"/>
      <c r="T45" s="36"/>
      <c r="U45" s="36"/>
      <c r="V45" s="36"/>
      <c r="W45" s="41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</row>
    <row r="46" spans="1:60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5"/>
      <c r="Q46" s="35"/>
      <c r="R46" s="36"/>
      <c r="S46" s="36"/>
      <c r="T46" s="36"/>
      <c r="U46" s="36"/>
      <c r="V46" s="36"/>
      <c r="W46" s="41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</row>
    <row r="47" spans="1:60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5"/>
      <c r="Q47" s="35"/>
      <c r="R47" s="36"/>
      <c r="S47" s="36"/>
      <c r="T47" s="36"/>
      <c r="U47" s="36"/>
      <c r="V47" s="36"/>
      <c r="W47" s="4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</row>
    <row r="48" spans="1:60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5"/>
      <c r="R48" s="36"/>
      <c r="S48" s="36"/>
      <c r="T48" s="36"/>
      <c r="U48" s="36"/>
      <c r="V48" s="36"/>
      <c r="W48" s="41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</row>
    <row r="49" spans="1:60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  <c r="Q49" s="35"/>
      <c r="R49" s="36"/>
      <c r="S49" s="36"/>
      <c r="T49" s="36"/>
      <c r="U49" s="36"/>
      <c r="V49" s="36"/>
      <c r="W49" s="41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</row>
    <row r="50" spans="1:60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  <c r="Q50" s="35"/>
      <c r="R50" s="36"/>
      <c r="S50" s="36"/>
      <c r="T50" s="36"/>
      <c r="U50" s="36"/>
      <c r="V50" s="36"/>
      <c r="W50" s="41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</row>
    <row r="51" spans="1:60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  <c r="Q51" s="35"/>
      <c r="R51" s="36"/>
      <c r="S51" s="36"/>
      <c r="T51" s="36"/>
      <c r="U51" s="36"/>
      <c r="V51" s="36"/>
      <c r="W51" s="41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</row>
    <row r="52" spans="1:60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5"/>
      <c r="Q52" s="35"/>
      <c r="R52" s="36"/>
      <c r="S52" s="36"/>
      <c r="T52" s="36"/>
      <c r="U52" s="36"/>
      <c r="V52" s="36"/>
      <c r="W52" s="41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</row>
    <row r="53" spans="1:60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/>
      <c r="Q53" s="35"/>
      <c r="R53" s="36"/>
      <c r="S53" s="36"/>
      <c r="T53" s="36"/>
      <c r="U53" s="36"/>
      <c r="V53" s="36"/>
      <c r="W53" s="41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</row>
    <row r="54" spans="1:60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  <c r="Q54" s="35"/>
      <c r="R54" s="36"/>
      <c r="S54" s="36"/>
      <c r="T54" s="36"/>
      <c r="U54" s="36"/>
      <c r="V54" s="36"/>
      <c r="W54" s="41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</row>
    <row r="55" spans="1:60" ht="15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5"/>
      <c r="Q55" s="35"/>
      <c r="R55" s="36"/>
      <c r="S55" s="36"/>
      <c r="T55" s="36"/>
      <c r="U55" s="36"/>
      <c r="V55" s="36"/>
      <c r="W55" s="41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</row>
    <row r="56" spans="1:60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Q56" s="35"/>
      <c r="R56" s="36"/>
      <c r="S56" s="36"/>
      <c r="T56" s="36"/>
      <c r="U56" s="36"/>
      <c r="V56" s="36"/>
      <c r="W56" s="41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</row>
    <row r="57" spans="1:60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Q57" s="35"/>
      <c r="R57" s="36"/>
      <c r="S57" s="36"/>
      <c r="T57" s="36"/>
      <c r="U57" s="36"/>
      <c r="V57" s="36"/>
      <c r="W57" s="41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</row>
    <row r="58" spans="1:60" ht="15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5"/>
      <c r="Q58" s="35"/>
      <c r="R58" s="36"/>
      <c r="S58" s="36"/>
      <c r="T58" s="36"/>
      <c r="U58" s="36"/>
      <c r="V58" s="36"/>
      <c r="W58" s="41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</row>
    <row r="59" spans="1:60" ht="15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  <c r="Q59" s="35"/>
      <c r="R59" s="36"/>
      <c r="S59" s="36"/>
      <c r="T59" s="36"/>
      <c r="U59" s="36"/>
      <c r="V59" s="36"/>
      <c r="W59" s="41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</row>
    <row r="60" spans="1:60" ht="15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5"/>
      <c r="Q60" s="35"/>
      <c r="R60" s="36"/>
      <c r="S60" s="36"/>
      <c r="T60" s="36"/>
      <c r="U60" s="36"/>
      <c r="V60" s="36"/>
      <c r="W60" s="41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</row>
    <row r="61" spans="1:60" ht="15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5"/>
      <c r="Q61" s="35"/>
      <c r="R61" s="36"/>
      <c r="S61" s="36"/>
      <c r="T61" s="36"/>
      <c r="U61" s="36"/>
      <c r="V61" s="36"/>
      <c r="W61" s="41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</row>
    <row r="62" spans="1:60" ht="15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  <c r="Q62" s="35"/>
      <c r="R62" s="36"/>
      <c r="S62" s="36"/>
      <c r="T62" s="36"/>
      <c r="U62" s="36"/>
      <c r="V62" s="36"/>
      <c r="W62" s="41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</row>
    <row r="63" spans="1:60" ht="15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5"/>
      <c r="Q63" s="35"/>
      <c r="R63" s="36"/>
      <c r="S63" s="36"/>
      <c r="T63" s="36"/>
      <c r="U63" s="36"/>
      <c r="V63" s="36"/>
      <c r="W63" s="41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</row>
    <row r="64" spans="16:60" s="34" customFormat="1" ht="15.75" customHeight="1">
      <c r="P64" s="35"/>
      <c r="Q64" s="35"/>
      <c r="R64" s="35"/>
      <c r="S64" s="35"/>
      <c r="T64" s="35"/>
      <c r="U64" s="35"/>
      <c r="V64" s="35"/>
      <c r="W64" s="44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</row>
    <row r="65" spans="16:60" s="34" customFormat="1" ht="15.75" customHeight="1">
      <c r="P65" s="35"/>
      <c r="Q65" s="35"/>
      <c r="R65" s="35"/>
      <c r="S65" s="35"/>
      <c r="T65" s="35"/>
      <c r="U65" s="35"/>
      <c r="V65" s="35"/>
      <c r="W65" s="44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</row>
    <row r="66" spans="16:60" s="34" customFormat="1" ht="15.75" customHeight="1">
      <c r="P66" s="35"/>
      <c r="Q66" s="35"/>
      <c r="R66" s="35"/>
      <c r="S66" s="35"/>
      <c r="T66" s="35"/>
      <c r="U66" s="35"/>
      <c r="V66" s="35"/>
      <c r="W66" s="44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</row>
    <row r="67" spans="16:60" s="34" customFormat="1" ht="15.75" customHeight="1">
      <c r="P67" s="35"/>
      <c r="Q67" s="35"/>
      <c r="R67" s="35"/>
      <c r="S67" s="35"/>
      <c r="T67" s="35"/>
      <c r="U67" s="35"/>
      <c r="V67" s="35"/>
      <c r="W67" s="44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</row>
    <row r="68" spans="16:60" s="34" customFormat="1" ht="15.75" customHeight="1">
      <c r="P68" s="35"/>
      <c r="Q68" s="35"/>
      <c r="R68" s="35"/>
      <c r="S68" s="35"/>
      <c r="T68" s="35"/>
      <c r="U68" s="35"/>
      <c r="V68" s="35"/>
      <c r="W68" s="44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</row>
    <row r="69" spans="16:60" s="34" customFormat="1" ht="15.75" customHeight="1">
      <c r="P69" s="35"/>
      <c r="Q69" s="35"/>
      <c r="R69" s="35"/>
      <c r="S69" s="35"/>
      <c r="T69" s="35"/>
      <c r="U69" s="35"/>
      <c r="V69" s="35"/>
      <c r="W69" s="44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</row>
    <row r="70" spans="16:60" s="37" customFormat="1" ht="15.75" customHeight="1">
      <c r="P70" s="38"/>
      <c r="Q70" s="38"/>
      <c r="R70" s="38"/>
      <c r="S70" s="38"/>
      <c r="T70" s="38"/>
      <c r="U70" s="38"/>
      <c r="V70" s="38"/>
      <c r="W70" s="39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</row>
    <row r="71" spans="16:60" s="37" customFormat="1" ht="15.75" customHeight="1">
      <c r="P71" s="38"/>
      <c r="Q71" s="38"/>
      <c r="R71" s="38"/>
      <c r="S71" s="38"/>
      <c r="T71" s="38"/>
      <c r="U71" s="38"/>
      <c r="V71" s="38"/>
      <c r="W71" s="39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</row>
    <row r="72" spans="16:60" s="37" customFormat="1" ht="15.75" customHeight="1">
      <c r="P72" s="38"/>
      <c r="Q72" s="38"/>
      <c r="R72" s="38"/>
      <c r="S72" s="38"/>
      <c r="T72" s="38"/>
      <c r="U72" s="38"/>
      <c r="V72" s="38"/>
      <c r="W72" s="39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</row>
    <row r="73" spans="16:53" s="37" customFormat="1" ht="15.75" customHeight="1">
      <c r="P73" s="39"/>
      <c r="W73" s="39"/>
      <c r="Y73" s="39"/>
      <c r="AA73" s="39"/>
      <c r="AC73" s="39"/>
      <c r="AE73" s="39"/>
      <c r="AG73" s="39"/>
      <c r="AI73" s="39"/>
      <c r="AK73" s="39"/>
      <c r="AM73" s="39"/>
      <c r="AO73" s="40"/>
      <c r="AQ73" s="39"/>
      <c r="AS73" s="39"/>
      <c r="AU73" s="39"/>
      <c r="AW73" s="39"/>
      <c r="AY73" s="39"/>
      <c r="BA73" s="39"/>
    </row>
    <row r="74" spans="1:53" s="37" customFormat="1" ht="15.75" customHeight="1">
      <c r="A74" s="7"/>
      <c r="B74" s="36"/>
      <c r="C74" s="36"/>
      <c r="D74" s="36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41"/>
      <c r="Q74" s="7"/>
      <c r="R74" s="7"/>
      <c r="S74" s="7"/>
      <c r="W74" s="39"/>
      <c r="Y74" s="39"/>
      <c r="AA74" s="39"/>
      <c r="AQ74" s="39"/>
      <c r="AS74" s="39"/>
      <c r="AU74" s="39"/>
      <c r="AW74" s="39"/>
      <c r="AY74" s="39"/>
      <c r="BA74" s="39"/>
    </row>
    <row r="75" spans="1:53" s="37" customFormat="1" ht="15.75" customHeight="1">
      <c r="A75" s="7"/>
      <c r="B75" s="7"/>
      <c r="C75" s="7"/>
      <c r="D75" s="7"/>
      <c r="E75" s="42"/>
      <c r="F75" s="42"/>
      <c r="G75" s="42"/>
      <c r="H75" s="42"/>
      <c r="I75" s="42"/>
      <c r="J75" s="42"/>
      <c r="K75" s="42"/>
      <c r="L75" s="42"/>
      <c r="M75" s="42"/>
      <c r="N75" s="7"/>
      <c r="O75" s="7"/>
      <c r="P75" s="41"/>
      <c r="Q75" s="7"/>
      <c r="R75" s="7"/>
      <c r="S75" s="7"/>
      <c r="W75" s="39"/>
      <c r="Y75" s="39"/>
      <c r="AA75" s="39"/>
      <c r="BA75" s="39"/>
    </row>
    <row r="76" spans="1:27" s="37" customFormat="1" ht="15.75" customHeight="1">
      <c r="A76" s="7"/>
      <c r="B76" s="7"/>
      <c r="C76" s="7"/>
      <c r="D76" s="7"/>
      <c r="E76" s="42"/>
      <c r="F76" s="42"/>
      <c r="G76" s="42"/>
      <c r="H76" s="42"/>
      <c r="I76" s="42"/>
      <c r="J76" s="42"/>
      <c r="K76" s="42"/>
      <c r="L76" s="42"/>
      <c r="M76" s="42"/>
      <c r="N76" s="7"/>
      <c r="O76" s="7"/>
      <c r="P76" s="41"/>
      <c r="Q76" s="7"/>
      <c r="R76" s="7"/>
      <c r="S76" s="7"/>
      <c r="W76" s="39"/>
      <c r="Y76" s="39"/>
      <c r="AA76" s="39"/>
    </row>
    <row r="77" spans="1:27" s="37" customFormat="1" ht="15.75" customHeight="1">
      <c r="A77" s="7"/>
      <c r="B77" s="7"/>
      <c r="C77" s="7"/>
      <c r="D77" s="7"/>
      <c r="E77" s="42"/>
      <c r="F77" s="42"/>
      <c r="G77" s="42"/>
      <c r="H77" s="42"/>
      <c r="I77" s="42"/>
      <c r="J77" s="42"/>
      <c r="K77" s="42"/>
      <c r="L77" s="42"/>
      <c r="M77" s="42"/>
      <c r="N77" s="7"/>
      <c r="O77" s="7"/>
      <c r="P77" s="41"/>
      <c r="Q77" s="7"/>
      <c r="R77" s="7"/>
      <c r="S77" s="7"/>
      <c r="W77" s="39"/>
      <c r="Y77" s="39"/>
      <c r="AA77" s="39"/>
    </row>
    <row r="78" spans="1:27" s="37" customFormat="1" ht="15.75" customHeight="1">
      <c r="A78" s="7"/>
      <c r="B78" s="7"/>
      <c r="C78" s="7"/>
      <c r="D78" s="7"/>
      <c r="E78" s="42"/>
      <c r="F78" s="42"/>
      <c r="G78" s="42"/>
      <c r="H78" s="42"/>
      <c r="I78" s="42"/>
      <c r="J78" s="42"/>
      <c r="K78" s="42"/>
      <c r="L78" s="42"/>
      <c r="M78" s="42"/>
      <c r="N78" s="7"/>
      <c r="O78" s="7"/>
      <c r="P78" s="41"/>
      <c r="Q78" s="7"/>
      <c r="R78" s="7"/>
      <c r="S78" s="7"/>
      <c r="W78" s="39"/>
      <c r="Y78" s="39"/>
      <c r="AA78" s="39"/>
    </row>
    <row r="79" spans="1:27" s="37" customFormat="1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41"/>
      <c r="Q79" s="7"/>
      <c r="R79" s="7"/>
      <c r="S79" s="7"/>
      <c r="W79" s="39"/>
      <c r="Y79" s="39"/>
      <c r="AA79" s="39"/>
    </row>
    <row r="80" spans="1:27" s="37" customFormat="1" ht="15.75" customHeight="1">
      <c r="A80" s="7"/>
      <c r="B80" s="36"/>
      <c r="C80" s="36"/>
      <c r="D80" s="3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41"/>
      <c r="Q80" s="7"/>
      <c r="R80" s="7"/>
      <c r="S80" s="7"/>
      <c r="W80" s="39"/>
      <c r="Y80" s="39"/>
      <c r="AA80" s="39"/>
    </row>
    <row r="81" spans="1:27" s="37" customFormat="1" ht="15.75" customHeight="1">
      <c r="A81" s="7"/>
      <c r="B81" s="7"/>
      <c r="C81" s="7"/>
      <c r="D81" s="7"/>
      <c r="E81" s="42"/>
      <c r="F81" s="7"/>
      <c r="G81" s="7"/>
      <c r="H81" s="7"/>
      <c r="I81" s="7"/>
      <c r="J81" s="7"/>
      <c r="K81" s="7"/>
      <c r="L81" s="7"/>
      <c r="M81" s="7"/>
      <c r="N81" s="7"/>
      <c r="O81" s="7"/>
      <c r="P81" s="41"/>
      <c r="Q81" s="7"/>
      <c r="R81" s="7"/>
      <c r="S81" s="7"/>
      <c r="W81" s="39"/>
      <c r="Y81" s="39"/>
      <c r="AA81" s="39"/>
    </row>
    <row r="82" spans="1:27" s="37" customFormat="1" ht="15.75" customHeight="1">
      <c r="A82" s="7"/>
      <c r="B82" s="7"/>
      <c r="C82" s="7"/>
      <c r="D82" s="7"/>
      <c r="E82" s="42"/>
      <c r="F82" s="7"/>
      <c r="G82" s="7"/>
      <c r="H82" s="7"/>
      <c r="I82" s="7"/>
      <c r="J82" s="7"/>
      <c r="K82" s="7"/>
      <c r="L82" s="7"/>
      <c r="M82" s="7"/>
      <c r="N82" s="7"/>
      <c r="O82" s="7"/>
      <c r="P82" s="41"/>
      <c r="Q82" s="7"/>
      <c r="R82" s="7"/>
      <c r="S82" s="7"/>
      <c r="W82" s="39"/>
      <c r="Y82" s="39"/>
      <c r="AA82" s="39"/>
    </row>
    <row r="83" spans="1:27" s="37" customFormat="1" ht="15.75" customHeight="1">
      <c r="A83" s="7"/>
      <c r="B83" s="7"/>
      <c r="C83" s="7"/>
      <c r="D83" s="7"/>
      <c r="E83" s="42"/>
      <c r="F83" s="7"/>
      <c r="G83" s="7"/>
      <c r="H83" s="7"/>
      <c r="I83" s="7"/>
      <c r="J83" s="7"/>
      <c r="K83" s="7"/>
      <c r="L83" s="7"/>
      <c r="M83" s="7"/>
      <c r="N83" s="7"/>
      <c r="O83" s="7"/>
      <c r="P83" s="41"/>
      <c r="Q83" s="7"/>
      <c r="R83" s="7"/>
      <c r="S83" s="7"/>
      <c r="W83" s="39"/>
      <c r="Y83" s="39"/>
      <c r="AA83" s="39"/>
    </row>
    <row r="84" spans="1:27" s="37" customFormat="1" ht="15.75" customHeight="1">
      <c r="A84" s="7"/>
      <c r="B84" s="7"/>
      <c r="C84" s="7"/>
      <c r="D84" s="7"/>
      <c r="E84" s="42"/>
      <c r="F84" s="7"/>
      <c r="G84" s="7"/>
      <c r="H84" s="7"/>
      <c r="I84" s="7"/>
      <c r="J84" s="7"/>
      <c r="K84" s="7"/>
      <c r="L84" s="7"/>
      <c r="M84" s="7"/>
      <c r="N84" s="7"/>
      <c r="O84" s="7"/>
      <c r="P84" s="41"/>
      <c r="Q84" s="7"/>
      <c r="R84" s="7"/>
      <c r="S84" s="7"/>
      <c r="W84" s="39"/>
      <c r="Y84" s="39"/>
      <c r="AA84" s="39"/>
    </row>
    <row r="85" spans="1:27" s="37" customFormat="1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41"/>
      <c r="Q85" s="7"/>
      <c r="R85" s="7"/>
      <c r="S85" s="7"/>
      <c r="W85" s="39"/>
      <c r="Y85" s="39"/>
      <c r="AA85" s="39"/>
    </row>
    <row r="86" spans="1:27" s="37" customFormat="1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43"/>
      <c r="P86" s="41"/>
      <c r="Q86" s="7"/>
      <c r="R86" s="7"/>
      <c r="S86" s="7"/>
      <c r="W86" s="39"/>
      <c r="Y86" s="39"/>
      <c r="AA86" s="39"/>
    </row>
    <row r="87" spans="1:27" s="37" customFormat="1" ht="15.75" customHeight="1">
      <c r="A87" s="7"/>
      <c r="B87" s="36"/>
      <c r="C87" s="36"/>
      <c r="D87" s="36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41"/>
      <c r="Q87" s="7"/>
      <c r="R87" s="7"/>
      <c r="S87" s="7"/>
      <c r="W87" s="39"/>
      <c r="Y87" s="39"/>
      <c r="AA87" s="39"/>
    </row>
    <row r="88" spans="1:27" s="37" customFormat="1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41"/>
      <c r="Q88" s="7"/>
      <c r="R88" s="7"/>
      <c r="S88" s="7"/>
      <c r="W88" s="39"/>
      <c r="Y88" s="39"/>
      <c r="AA88" s="39"/>
    </row>
    <row r="89" spans="1:27" s="37" customFormat="1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41"/>
      <c r="Q89" s="7"/>
      <c r="R89" s="7"/>
      <c r="S89" s="7"/>
      <c r="W89" s="39"/>
      <c r="Y89" s="39"/>
      <c r="AA89" s="39"/>
    </row>
    <row r="90" spans="1:27" s="37" customFormat="1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41"/>
      <c r="Q90" s="7"/>
      <c r="R90" s="7"/>
      <c r="S90" s="7"/>
      <c r="W90" s="39"/>
      <c r="Y90" s="39"/>
      <c r="AA90" s="39"/>
    </row>
    <row r="91" spans="1:27" s="37" customFormat="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41"/>
      <c r="Q91" s="7"/>
      <c r="R91" s="7"/>
      <c r="S91" s="7"/>
      <c r="W91" s="39"/>
      <c r="Y91" s="39"/>
      <c r="AA91" s="39"/>
    </row>
    <row r="92" spans="1:27" s="37" customFormat="1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41"/>
      <c r="Q92" s="7"/>
      <c r="R92" s="7"/>
      <c r="S92" s="7"/>
      <c r="W92" s="39"/>
      <c r="Y92" s="39"/>
      <c r="AA92" s="39"/>
    </row>
    <row r="93" spans="1:27" s="37" customFormat="1" ht="15.75" customHeight="1">
      <c r="A93" s="7"/>
      <c r="B93" s="36"/>
      <c r="C93" s="36"/>
      <c r="D93" s="36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41"/>
      <c r="Q93" s="7"/>
      <c r="R93" s="7"/>
      <c r="S93" s="7"/>
      <c r="W93" s="39"/>
      <c r="Y93" s="39"/>
      <c r="AA93" s="39"/>
    </row>
    <row r="94" spans="1:27" s="37" customFormat="1" ht="15.75" customHeight="1">
      <c r="A94" s="7"/>
      <c r="B94" s="7"/>
      <c r="C94" s="7"/>
      <c r="D94" s="7"/>
      <c r="E94" s="42"/>
      <c r="F94" s="7"/>
      <c r="G94" s="7"/>
      <c r="H94" s="7"/>
      <c r="I94" s="7"/>
      <c r="J94" s="7"/>
      <c r="K94" s="7"/>
      <c r="L94" s="7"/>
      <c r="M94" s="7"/>
      <c r="N94" s="7"/>
      <c r="O94" s="7"/>
      <c r="P94" s="41"/>
      <c r="Q94" s="7"/>
      <c r="R94" s="7"/>
      <c r="S94" s="7"/>
      <c r="W94" s="39"/>
      <c r="Y94" s="39"/>
      <c r="AA94" s="39"/>
    </row>
    <row r="95" spans="1:27" s="37" customFormat="1" ht="15.75" customHeight="1">
      <c r="A95" s="7"/>
      <c r="B95" s="7"/>
      <c r="C95" s="7"/>
      <c r="D95" s="7"/>
      <c r="E95" s="42"/>
      <c r="F95" s="7"/>
      <c r="G95" s="7"/>
      <c r="H95" s="7"/>
      <c r="I95" s="7"/>
      <c r="J95" s="7"/>
      <c r="K95" s="7"/>
      <c r="L95" s="7"/>
      <c r="M95" s="7"/>
      <c r="N95" s="7"/>
      <c r="O95" s="7"/>
      <c r="P95" s="41"/>
      <c r="Q95" s="7"/>
      <c r="R95" s="7"/>
      <c r="S95" s="7"/>
      <c r="W95" s="39"/>
      <c r="Y95" s="39"/>
      <c r="AA95" s="39"/>
    </row>
    <row r="96" spans="1:27" s="37" customFormat="1" ht="15.75" customHeight="1">
      <c r="A96" s="7"/>
      <c r="B96" s="7"/>
      <c r="C96" s="7"/>
      <c r="D96" s="7"/>
      <c r="E96" s="42"/>
      <c r="F96" s="7"/>
      <c r="G96" s="7"/>
      <c r="H96" s="7"/>
      <c r="I96" s="7"/>
      <c r="J96" s="7"/>
      <c r="K96" s="7"/>
      <c r="L96" s="7"/>
      <c r="M96" s="7"/>
      <c r="N96" s="7"/>
      <c r="O96" s="7"/>
      <c r="P96" s="41"/>
      <c r="Q96" s="7"/>
      <c r="R96" s="7"/>
      <c r="S96" s="7"/>
      <c r="W96" s="39"/>
      <c r="Y96" s="39"/>
      <c r="AA96" s="39"/>
    </row>
    <row r="97" spans="1:27" s="37" customFormat="1" ht="15.75" customHeight="1">
      <c r="A97" s="7"/>
      <c r="B97" s="7"/>
      <c r="C97" s="7"/>
      <c r="D97" s="7"/>
      <c r="E97" s="42"/>
      <c r="F97" s="7"/>
      <c r="G97" s="7"/>
      <c r="H97" s="7"/>
      <c r="I97" s="7"/>
      <c r="J97" s="7"/>
      <c r="K97" s="7"/>
      <c r="L97" s="7"/>
      <c r="M97" s="7"/>
      <c r="N97" s="7"/>
      <c r="O97" s="7"/>
      <c r="P97" s="41"/>
      <c r="Q97" s="7"/>
      <c r="R97" s="7"/>
      <c r="S97" s="7"/>
      <c r="W97" s="39"/>
      <c r="Y97" s="39"/>
      <c r="AA97" s="39"/>
    </row>
    <row r="98" spans="1:27" s="37" customFormat="1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41"/>
      <c r="Q98" s="7"/>
      <c r="R98" s="7"/>
      <c r="S98" s="7"/>
      <c r="W98" s="39"/>
      <c r="Y98" s="39"/>
      <c r="AA98" s="39"/>
    </row>
    <row r="99" spans="1:27" s="37" customFormat="1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41"/>
      <c r="Q99" s="7"/>
      <c r="R99" s="7"/>
      <c r="S99" s="7"/>
      <c r="W99" s="39"/>
      <c r="Y99" s="39"/>
      <c r="AA99" s="39"/>
    </row>
    <row r="100" spans="1:27" s="37" customFormat="1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41"/>
      <c r="Q100" s="7"/>
      <c r="R100" s="7"/>
      <c r="S100" s="7"/>
      <c r="W100" s="39"/>
      <c r="Y100" s="39"/>
      <c r="AA100" s="39"/>
    </row>
    <row r="101" spans="16:27" s="37" customFormat="1" ht="15.75" customHeight="1">
      <c r="P101" s="39"/>
      <c r="W101" s="39"/>
      <c r="Y101" s="39"/>
      <c r="AA101" s="39"/>
    </row>
    <row r="102" spans="1:27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41"/>
      <c r="Q102" s="7"/>
      <c r="W102" s="41"/>
      <c r="Y102" s="41"/>
      <c r="AA102" s="41"/>
    </row>
    <row r="103" spans="1:27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41"/>
      <c r="Q103" s="7"/>
      <c r="W103" s="41"/>
      <c r="Y103" s="41"/>
      <c r="AA103" s="41"/>
    </row>
    <row r="104" spans="16:27" s="34" customFormat="1" ht="15.75" customHeight="1">
      <c r="P104" s="44"/>
      <c r="W104" s="44"/>
      <c r="Y104" s="44"/>
      <c r="AA104" s="44"/>
    </row>
    <row r="105" spans="1:27" ht="15.7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44"/>
      <c r="W105" s="41"/>
      <c r="Y105" s="41"/>
      <c r="AA105" s="41"/>
    </row>
    <row r="106" spans="16:27" ht="15.75" customHeight="1">
      <c r="P106" s="45"/>
      <c r="W106" s="41"/>
      <c r="Y106" s="41"/>
      <c r="AA106" s="41"/>
    </row>
    <row r="107" spans="16:27" ht="15.75" customHeight="1">
      <c r="P107" s="45"/>
      <c r="W107" s="41"/>
      <c r="Y107" s="41"/>
      <c r="AA107" s="41"/>
    </row>
    <row r="108" spans="16:27" ht="15.75" customHeight="1">
      <c r="P108" s="45"/>
      <c r="W108" s="41"/>
      <c r="Y108" s="41"/>
      <c r="AA108" s="41"/>
    </row>
    <row r="109" spans="16:27" ht="15.75" customHeight="1">
      <c r="P109" s="45"/>
      <c r="W109" s="41"/>
      <c r="Y109" s="41"/>
      <c r="AA109" s="41"/>
    </row>
    <row r="110" spans="16:27" ht="15.75" customHeight="1">
      <c r="P110" s="45"/>
      <c r="W110" s="41"/>
      <c r="Y110" s="41"/>
      <c r="AA110" s="41"/>
    </row>
    <row r="111" spans="16:27" ht="15.75" customHeight="1">
      <c r="P111" s="45"/>
      <c r="W111" s="41"/>
      <c r="Y111" s="41"/>
      <c r="AA111" s="41"/>
    </row>
    <row r="112" spans="16:27" ht="15.75" customHeight="1">
      <c r="P112" s="45"/>
      <c r="W112" s="41"/>
      <c r="Y112" s="41"/>
      <c r="AA112" s="41"/>
    </row>
    <row r="113" spans="16:27" ht="15.75" customHeight="1">
      <c r="P113" s="45"/>
      <c r="W113" s="41"/>
      <c r="Y113" s="41"/>
      <c r="AA113" s="41"/>
    </row>
    <row r="114" spans="16:27" ht="15.75" customHeight="1">
      <c r="P114" s="45"/>
      <c r="W114" s="41"/>
      <c r="Y114" s="41"/>
      <c r="AA114" s="41"/>
    </row>
    <row r="115" spans="16:27" ht="15.75" customHeight="1">
      <c r="P115" s="45"/>
      <c r="W115" s="41"/>
      <c r="Y115" s="41"/>
      <c r="AA115" s="41"/>
    </row>
    <row r="116" spans="16:27" ht="15.75" customHeight="1">
      <c r="P116" s="45"/>
      <c r="W116" s="41"/>
      <c r="Y116" s="41"/>
      <c r="AA116" s="41"/>
    </row>
    <row r="117" spans="16:27" ht="15.75" customHeight="1">
      <c r="P117" s="45"/>
      <c r="W117" s="41"/>
      <c r="Y117" s="41"/>
      <c r="AA117" s="41"/>
    </row>
    <row r="118" spans="16:27" ht="15.75" customHeight="1">
      <c r="P118" s="45"/>
      <c r="W118" s="41"/>
      <c r="Y118" s="41"/>
      <c r="AA118" s="41"/>
    </row>
    <row r="119" spans="16:27" ht="15.75" customHeight="1">
      <c r="P119" s="45"/>
      <c r="W119" s="41"/>
      <c r="Y119" s="41"/>
      <c r="AA119" s="41"/>
    </row>
    <row r="120" spans="16:27" ht="15.75" customHeight="1">
      <c r="P120" s="45"/>
      <c r="W120" s="41"/>
      <c r="Y120" s="41"/>
      <c r="AA120" s="41"/>
    </row>
    <row r="121" spans="16:27" ht="15.75" customHeight="1">
      <c r="P121" s="45"/>
      <c r="W121" s="41"/>
      <c r="Y121" s="41"/>
      <c r="AA121" s="41"/>
    </row>
    <row r="122" spans="16:27" ht="15.75" customHeight="1">
      <c r="P122" s="45"/>
      <c r="W122" s="41"/>
      <c r="Y122" s="41"/>
      <c r="AA122" s="41"/>
    </row>
    <row r="123" spans="16:27" ht="15.75" customHeight="1">
      <c r="P123" s="45"/>
      <c r="W123" s="41"/>
      <c r="Y123" s="41"/>
      <c r="AA123" s="41"/>
    </row>
    <row r="124" ht="15.75" customHeight="1">
      <c r="P124" s="46"/>
    </row>
    <row r="125" ht="15.75" customHeight="1">
      <c r="P125" s="46"/>
    </row>
    <row r="126" ht="15.75" customHeight="1">
      <c r="P126" s="46"/>
    </row>
    <row r="127" ht="15.75" customHeight="1">
      <c r="P127" s="46"/>
    </row>
    <row r="128" ht="15.75" customHeight="1">
      <c r="P128" s="46"/>
    </row>
    <row r="129" ht="15.75" customHeight="1">
      <c r="P129" s="46"/>
    </row>
    <row r="130" ht="15.75" customHeight="1">
      <c r="P130" s="46"/>
    </row>
    <row r="131" ht="15.75" customHeight="1">
      <c r="P131" s="46"/>
    </row>
    <row r="132" ht="15.75" customHeight="1">
      <c r="P132" s="46"/>
    </row>
    <row r="133" ht="15.75" customHeight="1">
      <c r="P133" s="46"/>
    </row>
  </sheetData>
  <sheetProtection password="CFB0" sheet="1" objects="1" scenarios="1" formatCells="0" formatColumns="0" formatRows="0" insertColumns="0" insertRows="0" insertHyperlinks="0" deleteColumns="0" deleteRows="0" sort="0" autoFilter="0" pivotTables="0"/>
  <mergeCells count="22">
    <mergeCell ref="H30:L31"/>
    <mergeCell ref="B31:C31"/>
    <mergeCell ref="B17:C17"/>
    <mergeCell ref="I29:L29"/>
    <mergeCell ref="H25:J25"/>
    <mergeCell ref="H23:J23"/>
    <mergeCell ref="B29:C29"/>
    <mergeCell ref="H27:J27"/>
    <mergeCell ref="B25:C25"/>
    <mergeCell ref="B27:C27"/>
    <mergeCell ref="B2:P2"/>
    <mergeCell ref="B5:C5"/>
    <mergeCell ref="B13:C13"/>
    <mergeCell ref="B15:C15"/>
    <mergeCell ref="B11:C11"/>
    <mergeCell ref="B7:C7"/>
    <mergeCell ref="B9:C9"/>
    <mergeCell ref="N5:P5"/>
    <mergeCell ref="B19:C19"/>
    <mergeCell ref="B23:C23"/>
    <mergeCell ref="J5:L5"/>
    <mergeCell ref="J7:L7"/>
  </mergeCells>
  <printOptions horizontalCentered="1"/>
  <pageMargins left="0.48" right="0.1968503937007874" top="0.3937007874015748" bottom="0.3937007874015748" header="0.5118110236220472" footer="0.5118110236220472"/>
  <pageSetup blackAndWhite="1" horizontalDpi="300" verticalDpi="300" orientation="landscape" paperSize="9" scale="120" r:id="rId3"/>
  <ignoredErrors>
    <ignoredError sqref="Y4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Cons"/>
  <dimension ref="B1:L470"/>
  <sheetViews>
    <sheetView windowProtection="1" zoomScalePageLayoutView="0" workbookViewId="0" topLeftCell="A1">
      <selection activeCell="H20" sqref="H20"/>
    </sheetView>
  </sheetViews>
  <sheetFormatPr defaultColWidth="9.140625" defaultRowHeight="12.75"/>
  <cols>
    <col min="2" max="2" width="12.8515625" style="0" bestFit="1" customWidth="1"/>
    <col min="3" max="3" width="11.57421875" style="0" bestFit="1" customWidth="1"/>
    <col min="4" max="4" width="10.00390625" style="0" bestFit="1" customWidth="1"/>
    <col min="6" max="10" width="12.00390625" style="0" bestFit="1" customWidth="1"/>
    <col min="11" max="12" width="9.140625" style="66" customWidth="1"/>
    <col min="13" max="14" width="9.140625" style="58" customWidth="1"/>
  </cols>
  <sheetData>
    <row r="1" spans="11:12" ht="12.75">
      <c r="K1" s="68" t="s">
        <v>14</v>
      </c>
      <c r="L1" s="68" t="s">
        <v>7</v>
      </c>
    </row>
    <row r="2" spans="2:12" ht="12.75">
      <c r="B2" s="62"/>
      <c r="K2" s="68">
        <v>611.1</v>
      </c>
      <c r="L2" s="68">
        <v>100</v>
      </c>
    </row>
    <row r="3" spans="2:12" ht="12.75">
      <c r="B3" s="62"/>
      <c r="K3" s="72">
        <v>611.2</v>
      </c>
      <c r="L3" s="72">
        <v>100</v>
      </c>
    </row>
    <row r="4" spans="2:12" ht="12.75">
      <c r="B4" s="62"/>
      <c r="K4" s="72">
        <v>612</v>
      </c>
      <c r="L4" s="72">
        <v>99.71</v>
      </c>
    </row>
    <row r="5" spans="2:12" ht="12.75">
      <c r="B5" s="62"/>
      <c r="K5" s="72">
        <v>613</v>
      </c>
      <c r="L5" s="72">
        <v>99.33</v>
      </c>
    </row>
    <row r="6" spans="2:12" ht="12.75">
      <c r="B6" s="62"/>
      <c r="K6" s="72">
        <v>614</v>
      </c>
      <c r="L6" s="72">
        <v>98.96</v>
      </c>
    </row>
    <row r="7" spans="11:12" ht="12.75">
      <c r="K7" s="72">
        <v>615</v>
      </c>
      <c r="L7" s="72">
        <v>98.58</v>
      </c>
    </row>
    <row r="8" spans="3:12" ht="12.75">
      <c r="C8" s="59"/>
      <c r="D8" s="59"/>
      <c r="E8" s="59"/>
      <c r="F8" s="60"/>
      <c r="G8" s="60"/>
      <c r="H8" s="60"/>
      <c r="I8" s="60"/>
      <c r="J8" s="60"/>
      <c r="K8" s="72">
        <v>616</v>
      </c>
      <c r="L8" s="72">
        <v>98.21</v>
      </c>
    </row>
    <row r="9" spans="2:12" ht="12.75">
      <c r="B9" s="61"/>
      <c r="C9" s="60"/>
      <c r="D9" s="60"/>
      <c r="E9" s="60"/>
      <c r="K9" s="72">
        <v>617</v>
      </c>
      <c r="L9" s="72">
        <v>97.84</v>
      </c>
    </row>
    <row r="10" spans="2:12" ht="12.75">
      <c r="B10" s="61"/>
      <c r="C10" s="60"/>
      <c r="D10" s="60"/>
      <c r="E10" s="60"/>
      <c r="K10" s="72">
        <v>618</v>
      </c>
      <c r="L10" s="72">
        <v>97.46</v>
      </c>
    </row>
    <row r="11" spans="2:12" ht="12.75">
      <c r="B11" s="61"/>
      <c r="C11" s="60"/>
      <c r="D11" s="60"/>
      <c r="E11" s="60"/>
      <c r="K11" s="72">
        <v>619</v>
      </c>
      <c r="L11" s="72">
        <v>97.06</v>
      </c>
    </row>
    <row r="12" spans="2:12" ht="12.75">
      <c r="B12" s="61"/>
      <c r="C12" s="60"/>
      <c r="D12" s="60"/>
      <c r="K12" s="72">
        <v>620</v>
      </c>
      <c r="L12" s="72">
        <v>96.69</v>
      </c>
    </row>
    <row r="13" spans="2:12" ht="12.75">
      <c r="B13" s="61"/>
      <c r="C13" s="60"/>
      <c r="D13" s="60"/>
      <c r="E13" s="60"/>
      <c r="K13" s="72">
        <v>621</v>
      </c>
      <c r="L13" s="72">
        <v>96.32</v>
      </c>
    </row>
    <row r="14" spans="11:12" ht="12.75">
      <c r="K14" s="72">
        <v>622</v>
      </c>
      <c r="L14" s="72">
        <v>95.96</v>
      </c>
    </row>
    <row r="15" spans="11:12" ht="12.75">
      <c r="K15" s="72">
        <v>623</v>
      </c>
      <c r="L15" s="72">
        <v>95.59</v>
      </c>
    </row>
    <row r="16" spans="11:12" ht="12.75">
      <c r="K16" s="72">
        <v>624</v>
      </c>
      <c r="L16" s="72">
        <v>95.23</v>
      </c>
    </row>
    <row r="17" spans="11:12" ht="12.75">
      <c r="K17" s="72">
        <v>625</v>
      </c>
      <c r="L17" s="72">
        <v>94.86</v>
      </c>
    </row>
    <row r="18" spans="11:12" ht="12.75">
      <c r="K18" s="72">
        <v>626</v>
      </c>
      <c r="L18" s="72">
        <v>94.5</v>
      </c>
    </row>
    <row r="19" spans="11:12" ht="12.75">
      <c r="K19" s="72">
        <v>627</v>
      </c>
      <c r="L19" s="72">
        <v>94.14</v>
      </c>
    </row>
    <row r="20" spans="11:12" ht="12.75">
      <c r="K20" s="72">
        <v>628</v>
      </c>
      <c r="L20" s="72">
        <v>93.78</v>
      </c>
    </row>
    <row r="21" spans="11:12" ht="12.75">
      <c r="K21" s="72">
        <v>629</v>
      </c>
      <c r="L21" s="72">
        <v>93.42</v>
      </c>
    </row>
    <row r="22" spans="11:12" ht="12.75">
      <c r="K22" s="72">
        <v>630</v>
      </c>
      <c r="L22" s="72">
        <v>93.07</v>
      </c>
    </row>
    <row r="23" spans="11:12" ht="12.75">
      <c r="K23" s="72">
        <v>631</v>
      </c>
      <c r="L23" s="72">
        <v>92.71</v>
      </c>
    </row>
    <row r="24" spans="11:12" ht="12.75">
      <c r="K24" s="72">
        <v>632</v>
      </c>
      <c r="L24" s="72">
        <v>92.36</v>
      </c>
    </row>
    <row r="25" spans="11:12" ht="12.75">
      <c r="K25" s="72">
        <v>633</v>
      </c>
      <c r="L25" s="72">
        <v>92</v>
      </c>
    </row>
    <row r="26" spans="11:12" ht="12.75">
      <c r="K26" s="72">
        <v>634</v>
      </c>
      <c r="L26" s="72">
        <v>91.65</v>
      </c>
    </row>
    <row r="27" spans="11:12" ht="12.75">
      <c r="K27" s="72">
        <v>635</v>
      </c>
      <c r="L27" s="72">
        <v>91.3</v>
      </c>
    </row>
    <row r="28" spans="11:12" ht="12.75">
      <c r="K28" s="72">
        <v>636</v>
      </c>
      <c r="L28" s="72">
        <v>90.95</v>
      </c>
    </row>
    <row r="29" spans="11:12" ht="12.75">
      <c r="K29" s="72">
        <v>637</v>
      </c>
      <c r="L29" s="72">
        <v>90.6</v>
      </c>
    </row>
    <row r="30" spans="11:12" ht="12.75">
      <c r="K30" s="72">
        <v>638</v>
      </c>
      <c r="L30" s="72">
        <v>90.25</v>
      </c>
    </row>
    <row r="31" spans="11:12" ht="12.75">
      <c r="K31" s="72">
        <v>639</v>
      </c>
      <c r="L31" s="72">
        <v>89.91</v>
      </c>
    </row>
    <row r="32" spans="11:12" ht="12.75">
      <c r="K32" s="72">
        <v>640</v>
      </c>
      <c r="L32" s="72">
        <v>89.56</v>
      </c>
    </row>
    <row r="33" spans="11:12" ht="12.75">
      <c r="K33" s="72">
        <v>641</v>
      </c>
      <c r="L33" s="72">
        <v>89.21</v>
      </c>
    </row>
    <row r="34" spans="11:12" ht="12.75">
      <c r="K34" s="72">
        <v>642</v>
      </c>
      <c r="L34" s="72">
        <v>88.87</v>
      </c>
    </row>
    <row r="35" spans="11:12" ht="12.75">
      <c r="K35" s="72">
        <v>643</v>
      </c>
      <c r="L35" s="72">
        <v>88.53</v>
      </c>
    </row>
    <row r="36" spans="11:12" ht="12.75">
      <c r="K36" s="72">
        <v>644</v>
      </c>
      <c r="L36" s="72">
        <v>88.19</v>
      </c>
    </row>
    <row r="37" spans="11:12" ht="12.75">
      <c r="K37" s="72">
        <v>645</v>
      </c>
      <c r="L37" s="72">
        <v>87.85</v>
      </c>
    </row>
    <row r="38" spans="11:12" ht="12.75">
      <c r="K38" s="72">
        <v>646</v>
      </c>
      <c r="L38" s="72">
        <v>87.51</v>
      </c>
    </row>
    <row r="39" spans="11:12" ht="12.75">
      <c r="K39" s="72">
        <v>647</v>
      </c>
      <c r="L39" s="72">
        <v>87.17</v>
      </c>
    </row>
    <row r="40" spans="11:12" ht="12.75">
      <c r="K40" s="72">
        <v>648</v>
      </c>
      <c r="L40" s="72">
        <v>86.83</v>
      </c>
    </row>
    <row r="41" spans="11:12" ht="12.75">
      <c r="K41" s="72">
        <v>649</v>
      </c>
      <c r="L41" s="72">
        <v>86.49</v>
      </c>
    </row>
    <row r="42" spans="11:12" ht="12.75">
      <c r="K42" s="72">
        <v>650</v>
      </c>
      <c r="L42" s="72">
        <v>86.16</v>
      </c>
    </row>
    <row r="43" spans="11:12" ht="12.75">
      <c r="K43" s="72">
        <v>651</v>
      </c>
      <c r="L43" s="72">
        <v>85.82</v>
      </c>
    </row>
    <row r="44" spans="11:12" ht="12.75">
      <c r="K44" s="72">
        <v>652</v>
      </c>
      <c r="L44" s="72">
        <v>85.49</v>
      </c>
    </row>
    <row r="45" spans="11:12" ht="12.75">
      <c r="K45" s="72">
        <v>653</v>
      </c>
      <c r="L45" s="72">
        <v>85.16</v>
      </c>
    </row>
    <row r="46" spans="11:12" ht="12.75">
      <c r="K46" s="66">
        <v>653.5</v>
      </c>
      <c r="L46" s="66">
        <v>85</v>
      </c>
    </row>
    <row r="47" spans="11:12" ht="12.75">
      <c r="K47" s="66">
        <v>654</v>
      </c>
      <c r="L47" s="66">
        <v>84.83</v>
      </c>
    </row>
    <row r="48" spans="11:12" ht="12.75">
      <c r="K48" s="66">
        <v>655</v>
      </c>
      <c r="L48" s="66">
        <v>84.49</v>
      </c>
    </row>
    <row r="49" spans="11:12" ht="12.75">
      <c r="K49" s="66">
        <v>656</v>
      </c>
      <c r="L49" s="66">
        <v>84.16</v>
      </c>
    </row>
    <row r="50" spans="11:12" ht="12.75">
      <c r="K50" s="66">
        <v>657</v>
      </c>
      <c r="L50" s="66">
        <v>83.84</v>
      </c>
    </row>
    <row r="51" spans="11:12" ht="12.75">
      <c r="K51" s="66">
        <v>658</v>
      </c>
      <c r="L51" s="66">
        <v>83.51</v>
      </c>
    </row>
    <row r="52" spans="11:12" ht="12.75">
      <c r="K52" s="67">
        <v>659</v>
      </c>
      <c r="L52" s="67">
        <v>83.18</v>
      </c>
    </row>
    <row r="53" spans="11:12" ht="12.75">
      <c r="K53" s="66">
        <v>660</v>
      </c>
      <c r="L53" s="67">
        <v>82.86</v>
      </c>
    </row>
    <row r="54" spans="11:12" ht="12.75">
      <c r="K54" s="66">
        <v>661</v>
      </c>
      <c r="L54" s="67">
        <v>82.53</v>
      </c>
    </row>
    <row r="55" spans="11:12" ht="12.75">
      <c r="K55" s="66">
        <v>662</v>
      </c>
      <c r="L55" s="67">
        <v>82.21</v>
      </c>
    </row>
    <row r="56" spans="11:12" ht="12.75">
      <c r="K56" s="66">
        <v>663</v>
      </c>
      <c r="L56" s="67">
        <v>81.88</v>
      </c>
    </row>
    <row r="57" spans="11:12" ht="12.75">
      <c r="K57" s="66">
        <v>664</v>
      </c>
      <c r="L57" s="66">
        <v>81.56</v>
      </c>
    </row>
    <row r="58" spans="11:12" ht="12.75">
      <c r="K58" s="66">
        <v>665</v>
      </c>
      <c r="L58" s="66">
        <v>81.24</v>
      </c>
    </row>
    <row r="59" spans="11:12" ht="12.75">
      <c r="K59" s="66">
        <v>666</v>
      </c>
      <c r="L59" s="66">
        <v>80.92</v>
      </c>
    </row>
    <row r="60" spans="11:12" ht="12.75">
      <c r="K60" s="66">
        <v>667</v>
      </c>
      <c r="L60" s="66">
        <v>80.6</v>
      </c>
    </row>
    <row r="61" spans="11:12" ht="12.75">
      <c r="K61" s="66">
        <v>668</v>
      </c>
      <c r="L61" s="66">
        <v>80.29</v>
      </c>
    </row>
    <row r="62" spans="11:12" ht="12.75">
      <c r="K62" s="66">
        <v>669</v>
      </c>
      <c r="L62" s="66">
        <v>79.97</v>
      </c>
    </row>
    <row r="63" spans="11:12" ht="12.75">
      <c r="K63" s="66">
        <v>670</v>
      </c>
      <c r="L63" s="66">
        <v>79.65</v>
      </c>
    </row>
    <row r="64" spans="11:12" ht="12.75">
      <c r="K64" s="66">
        <v>671</v>
      </c>
      <c r="L64" s="66">
        <v>79.34</v>
      </c>
    </row>
    <row r="65" spans="11:12" ht="12.75">
      <c r="K65" s="66">
        <v>672</v>
      </c>
      <c r="L65" s="66">
        <v>79.02</v>
      </c>
    </row>
    <row r="66" spans="11:12" ht="12.75">
      <c r="K66" s="66">
        <v>673</v>
      </c>
      <c r="L66" s="66">
        <v>78.71</v>
      </c>
    </row>
    <row r="67" spans="11:12" ht="12.75">
      <c r="K67" s="66">
        <v>674</v>
      </c>
      <c r="L67" s="66">
        <v>78.4</v>
      </c>
    </row>
    <row r="68" spans="11:12" ht="12.75">
      <c r="K68" s="66">
        <v>675</v>
      </c>
      <c r="L68" s="66">
        <v>78.09</v>
      </c>
    </row>
    <row r="69" spans="11:12" ht="12.75">
      <c r="K69" s="66">
        <v>676</v>
      </c>
      <c r="L69" s="66">
        <v>77.78</v>
      </c>
    </row>
    <row r="70" spans="11:12" ht="12.75">
      <c r="K70" s="66">
        <v>677</v>
      </c>
      <c r="L70" s="66">
        <v>77.47</v>
      </c>
    </row>
    <row r="71" spans="11:12" ht="12.75">
      <c r="K71" s="66">
        <v>678</v>
      </c>
      <c r="L71" s="66">
        <v>77.16</v>
      </c>
    </row>
    <row r="72" spans="11:12" ht="12.75">
      <c r="K72" s="66">
        <v>679</v>
      </c>
      <c r="L72" s="66">
        <v>76.85</v>
      </c>
    </row>
    <row r="73" spans="11:12" ht="12.75">
      <c r="K73" s="66">
        <v>680</v>
      </c>
      <c r="L73" s="66">
        <v>76.54</v>
      </c>
    </row>
    <row r="74" spans="11:12" ht="12.75">
      <c r="K74" s="66">
        <v>681</v>
      </c>
      <c r="L74" s="66">
        <v>76.24</v>
      </c>
    </row>
    <row r="75" spans="11:12" ht="12.75">
      <c r="K75" s="66">
        <v>682</v>
      </c>
      <c r="L75" s="66">
        <v>75.93</v>
      </c>
    </row>
    <row r="76" spans="11:12" ht="12.75">
      <c r="K76" s="66">
        <v>683</v>
      </c>
      <c r="L76" s="66">
        <v>75.63</v>
      </c>
    </row>
    <row r="77" spans="11:12" ht="12.75">
      <c r="K77" s="66">
        <v>684</v>
      </c>
      <c r="L77" s="66">
        <v>75.33</v>
      </c>
    </row>
    <row r="78" spans="11:12" ht="12.75">
      <c r="K78" s="66">
        <v>685</v>
      </c>
      <c r="L78" s="66">
        <v>75.02</v>
      </c>
    </row>
    <row r="79" spans="11:12" ht="12.75">
      <c r="K79" s="66">
        <v>686</v>
      </c>
      <c r="L79" s="66">
        <v>74.72</v>
      </c>
    </row>
    <row r="80" spans="11:12" ht="12.75">
      <c r="K80" s="66">
        <v>687</v>
      </c>
      <c r="L80" s="66">
        <v>74.42</v>
      </c>
    </row>
    <row r="81" spans="11:12" ht="12.75">
      <c r="K81" s="66">
        <v>688</v>
      </c>
      <c r="L81" s="66">
        <v>74.12</v>
      </c>
    </row>
    <row r="82" spans="11:12" ht="12.75">
      <c r="K82" s="66">
        <v>689</v>
      </c>
      <c r="L82" s="66">
        <v>73.82</v>
      </c>
    </row>
    <row r="83" spans="11:12" ht="12.75">
      <c r="K83" s="66">
        <v>690</v>
      </c>
      <c r="L83" s="66">
        <v>73.53</v>
      </c>
    </row>
    <row r="84" spans="11:12" ht="12.75">
      <c r="K84" s="66">
        <v>691</v>
      </c>
      <c r="L84" s="66">
        <v>73.23</v>
      </c>
    </row>
    <row r="85" spans="11:12" ht="12.75">
      <c r="K85" s="66">
        <v>692</v>
      </c>
      <c r="L85" s="66">
        <v>72.93</v>
      </c>
    </row>
    <row r="86" spans="11:12" ht="12.75">
      <c r="K86" s="66">
        <v>693</v>
      </c>
      <c r="L86" s="66">
        <v>72.64</v>
      </c>
    </row>
    <row r="87" spans="11:12" ht="12.75">
      <c r="K87" s="66">
        <v>694</v>
      </c>
      <c r="L87" s="66">
        <v>72.34</v>
      </c>
    </row>
    <row r="88" spans="11:12" ht="12.75">
      <c r="K88" s="66">
        <v>695</v>
      </c>
      <c r="L88" s="66">
        <v>72.05</v>
      </c>
    </row>
    <row r="89" spans="11:12" ht="12.75">
      <c r="K89" s="66">
        <v>696</v>
      </c>
      <c r="L89" s="66">
        <v>71.76</v>
      </c>
    </row>
    <row r="90" spans="11:12" ht="12.75">
      <c r="K90" s="66">
        <v>697</v>
      </c>
      <c r="L90" s="66">
        <v>71.46</v>
      </c>
    </row>
    <row r="91" spans="11:12" ht="12.75">
      <c r="K91" s="66">
        <v>698</v>
      </c>
      <c r="L91" s="66">
        <v>71.17</v>
      </c>
    </row>
    <row r="92" spans="11:12" ht="12.75">
      <c r="K92" s="66">
        <v>699</v>
      </c>
      <c r="L92" s="66">
        <v>70.88</v>
      </c>
    </row>
    <row r="93" spans="11:12" ht="12.75">
      <c r="K93" s="66">
        <v>700</v>
      </c>
      <c r="L93" s="66">
        <v>70.59</v>
      </c>
    </row>
    <row r="94" spans="11:12" ht="12.75">
      <c r="K94" s="66">
        <v>701</v>
      </c>
      <c r="L94" s="66">
        <v>70.3</v>
      </c>
    </row>
    <row r="95" spans="11:12" ht="12.75">
      <c r="K95" s="66">
        <v>702</v>
      </c>
      <c r="L95" s="66">
        <v>70.02</v>
      </c>
    </row>
    <row r="96" spans="11:12" ht="12.75">
      <c r="K96" s="66">
        <v>703</v>
      </c>
      <c r="L96" s="66">
        <v>69.73</v>
      </c>
    </row>
    <row r="97" spans="11:12" ht="12.75">
      <c r="K97" s="66">
        <v>704</v>
      </c>
      <c r="L97" s="66">
        <v>69.44</v>
      </c>
    </row>
    <row r="98" spans="11:12" ht="12.75">
      <c r="K98" s="66">
        <v>705</v>
      </c>
      <c r="L98" s="66">
        <v>69.16</v>
      </c>
    </row>
    <row r="99" spans="11:12" ht="12.75">
      <c r="K99" s="66">
        <v>706</v>
      </c>
      <c r="L99" s="66">
        <v>68.87</v>
      </c>
    </row>
    <row r="100" spans="11:12" ht="12.75">
      <c r="K100" s="66">
        <v>707</v>
      </c>
      <c r="L100" s="66">
        <v>68.59</v>
      </c>
    </row>
    <row r="101" spans="11:12" ht="12.75">
      <c r="K101" s="66">
        <v>708</v>
      </c>
      <c r="L101" s="66">
        <v>68.31</v>
      </c>
    </row>
    <row r="102" spans="11:12" ht="12.75">
      <c r="K102" s="66">
        <v>709</v>
      </c>
      <c r="L102" s="66">
        <v>68.02</v>
      </c>
    </row>
    <row r="103" spans="11:12" ht="12.75">
      <c r="K103" s="66">
        <v>710</v>
      </c>
      <c r="L103" s="66">
        <v>67.74</v>
      </c>
    </row>
    <row r="104" spans="11:12" ht="12.75">
      <c r="K104" s="66">
        <v>711</v>
      </c>
      <c r="L104" s="66">
        <v>67.46</v>
      </c>
    </row>
    <row r="105" spans="11:12" ht="12.75">
      <c r="K105" s="66">
        <v>712</v>
      </c>
      <c r="L105" s="66">
        <v>67.18</v>
      </c>
    </row>
    <row r="106" spans="11:12" ht="12.75">
      <c r="K106" s="66">
        <v>713</v>
      </c>
      <c r="L106" s="66">
        <v>66.9</v>
      </c>
    </row>
    <row r="107" spans="11:12" ht="12.75">
      <c r="K107" s="66">
        <v>714</v>
      </c>
      <c r="L107" s="66">
        <v>66.63</v>
      </c>
    </row>
    <row r="108" spans="11:12" ht="12.75">
      <c r="K108" s="66">
        <v>715</v>
      </c>
      <c r="L108" s="66">
        <v>66.35</v>
      </c>
    </row>
    <row r="109" spans="11:12" ht="12.75">
      <c r="K109" s="66">
        <v>716</v>
      </c>
      <c r="L109" s="66">
        <v>66.07</v>
      </c>
    </row>
    <row r="110" spans="11:12" ht="12.75">
      <c r="K110" s="66">
        <v>717</v>
      </c>
      <c r="L110" s="66">
        <v>65.8</v>
      </c>
    </row>
    <row r="111" spans="11:12" ht="12.75">
      <c r="K111" s="66">
        <v>718</v>
      </c>
      <c r="L111" s="66">
        <v>65.52</v>
      </c>
    </row>
    <row r="112" spans="11:12" ht="12.75">
      <c r="K112" s="66">
        <v>719</v>
      </c>
      <c r="L112" s="66">
        <v>65.25</v>
      </c>
    </row>
    <row r="113" spans="11:12" ht="12.75">
      <c r="K113" s="66">
        <v>720</v>
      </c>
      <c r="L113" s="66">
        <v>64.97</v>
      </c>
    </row>
    <row r="114" spans="11:12" ht="12.75">
      <c r="K114" s="66">
        <v>721</v>
      </c>
      <c r="L114" s="66">
        <v>64.7</v>
      </c>
    </row>
    <row r="115" spans="11:12" ht="12.75">
      <c r="K115" s="66">
        <v>722</v>
      </c>
      <c r="L115" s="66">
        <v>64.43</v>
      </c>
    </row>
    <row r="116" spans="11:12" ht="12.75">
      <c r="K116" s="66">
        <v>723</v>
      </c>
      <c r="L116" s="66">
        <v>64.16</v>
      </c>
    </row>
    <row r="117" spans="11:12" ht="12.75">
      <c r="K117" s="66">
        <v>724</v>
      </c>
      <c r="L117" s="66">
        <v>63.89</v>
      </c>
    </row>
    <row r="118" spans="11:12" ht="12.75">
      <c r="K118" s="66">
        <v>725</v>
      </c>
      <c r="L118" s="66">
        <v>63.62</v>
      </c>
    </row>
    <row r="119" spans="11:12" ht="12.75">
      <c r="K119" s="66">
        <v>726</v>
      </c>
      <c r="L119" s="66">
        <v>63.35</v>
      </c>
    </row>
    <row r="120" spans="11:12" ht="12.75">
      <c r="K120" s="66">
        <v>727</v>
      </c>
      <c r="L120" s="66">
        <v>63.08</v>
      </c>
    </row>
    <row r="121" spans="11:12" ht="12.75">
      <c r="K121" s="66">
        <v>728</v>
      </c>
      <c r="L121" s="66">
        <v>62.81</v>
      </c>
    </row>
    <row r="122" spans="11:12" ht="12.75">
      <c r="K122" s="66">
        <v>729</v>
      </c>
      <c r="L122" s="66">
        <v>62.54</v>
      </c>
    </row>
    <row r="123" spans="11:12" ht="12.75">
      <c r="K123" s="66">
        <v>730</v>
      </c>
      <c r="L123" s="66">
        <v>62.28</v>
      </c>
    </row>
    <row r="124" spans="11:12" ht="12.75">
      <c r="K124" s="66">
        <v>731</v>
      </c>
      <c r="L124" s="66">
        <v>62.01</v>
      </c>
    </row>
    <row r="125" spans="11:12" ht="12.75">
      <c r="K125" s="66">
        <v>732</v>
      </c>
      <c r="L125" s="66">
        <v>61.75</v>
      </c>
    </row>
    <row r="126" spans="11:12" ht="12.75">
      <c r="K126" s="66">
        <v>733</v>
      </c>
      <c r="L126" s="66">
        <v>61.48</v>
      </c>
    </row>
    <row r="127" spans="11:12" ht="12.75">
      <c r="K127" s="66">
        <v>734</v>
      </c>
      <c r="L127" s="66">
        <v>61.22</v>
      </c>
    </row>
    <row r="128" spans="11:12" ht="12.75">
      <c r="K128" s="66">
        <v>735</v>
      </c>
      <c r="L128" s="66">
        <v>60.96</v>
      </c>
    </row>
    <row r="129" spans="11:12" ht="12.75">
      <c r="K129" s="66">
        <v>736</v>
      </c>
      <c r="L129" s="66">
        <v>60.7</v>
      </c>
    </row>
    <row r="130" spans="11:12" ht="12.75">
      <c r="K130" s="66">
        <v>737</v>
      </c>
      <c r="L130" s="66">
        <v>60.44</v>
      </c>
    </row>
    <row r="131" spans="11:12" ht="12.75">
      <c r="K131" s="66">
        <v>738</v>
      </c>
      <c r="L131" s="66">
        <v>60.18</v>
      </c>
    </row>
    <row r="132" spans="11:12" ht="12.75">
      <c r="K132" s="66">
        <v>739</v>
      </c>
      <c r="L132" s="66">
        <v>59.92</v>
      </c>
    </row>
    <row r="133" spans="11:12" ht="12.75">
      <c r="K133" s="66">
        <v>740</v>
      </c>
      <c r="L133" s="66">
        <v>59.66</v>
      </c>
    </row>
    <row r="134" spans="11:12" ht="12.75">
      <c r="K134" s="66">
        <v>741</v>
      </c>
      <c r="L134" s="66">
        <v>59.4</v>
      </c>
    </row>
    <row r="135" spans="11:12" ht="12.75">
      <c r="K135" s="66">
        <v>742</v>
      </c>
      <c r="L135" s="66">
        <v>59.14</v>
      </c>
    </row>
    <row r="136" spans="11:12" ht="12.75">
      <c r="K136" s="66">
        <v>743</v>
      </c>
      <c r="L136" s="66">
        <v>58.88</v>
      </c>
    </row>
    <row r="137" spans="11:12" ht="12.75">
      <c r="K137" s="66">
        <v>744</v>
      </c>
      <c r="L137" s="66">
        <v>58.63</v>
      </c>
    </row>
    <row r="138" spans="11:12" ht="12.75">
      <c r="K138" s="66">
        <v>745</v>
      </c>
      <c r="L138" s="66">
        <v>58.37</v>
      </c>
    </row>
    <row r="139" spans="11:12" ht="12.75">
      <c r="K139" s="66">
        <v>746</v>
      </c>
      <c r="L139" s="66">
        <v>58.12</v>
      </c>
    </row>
    <row r="140" spans="11:12" ht="12.75">
      <c r="K140" s="66">
        <v>747</v>
      </c>
      <c r="L140" s="66">
        <v>57.86</v>
      </c>
    </row>
    <row r="141" spans="11:12" ht="12.75">
      <c r="K141" s="66">
        <v>748</v>
      </c>
      <c r="L141" s="66">
        <v>57.61</v>
      </c>
    </row>
    <row r="142" spans="11:12" ht="12.75">
      <c r="K142" s="66">
        <v>749</v>
      </c>
      <c r="L142" s="66">
        <v>57.36</v>
      </c>
    </row>
    <row r="143" spans="11:12" ht="12.75">
      <c r="K143" s="66">
        <v>750</v>
      </c>
      <c r="L143" s="66">
        <v>57.11</v>
      </c>
    </row>
    <row r="144" spans="11:12" ht="12.75">
      <c r="K144" s="66">
        <v>751</v>
      </c>
      <c r="L144" s="66">
        <v>56.85</v>
      </c>
    </row>
    <row r="145" spans="11:12" ht="12.75">
      <c r="K145" s="66">
        <v>752</v>
      </c>
      <c r="L145" s="66">
        <v>56.6</v>
      </c>
    </row>
    <row r="146" spans="11:12" ht="12.75">
      <c r="K146" s="66">
        <v>753</v>
      </c>
      <c r="L146" s="66">
        <v>56.35</v>
      </c>
    </row>
    <row r="147" spans="11:12" ht="12.75">
      <c r="K147" s="66">
        <v>754</v>
      </c>
      <c r="L147" s="66">
        <v>56.1</v>
      </c>
    </row>
    <row r="148" spans="11:12" ht="12.75">
      <c r="K148" s="66">
        <v>755</v>
      </c>
      <c r="L148" s="66">
        <v>55.86</v>
      </c>
    </row>
    <row r="149" spans="11:12" ht="12.75">
      <c r="K149" s="66">
        <v>756</v>
      </c>
      <c r="L149" s="66">
        <v>55.61</v>
      </c>
    </row>
    <row r="150" spans="11:12" ht="12.75">
      <c r="K150" s="66">
        <v>757</v>
      </c>
      <c r="L150" s="66">
        <v>55.36</v>
      </c>
    </row>
    <row r="151" spans="11:12" ht="12.75">
      <c r="K151" s="66">
        <v>758</v>
      </c>
      <c r="L151" s="66">
        <v>55.11</v>
      </c>
    </row>
    <row r="152" spans="11:12" ht="12.75">
      <c r="K152" s="66">
        <v>759</v>
      </c>
      <c r="L152" s="66">
        <v>54.87</v>
      </c>
    </row>
    <row r="153" spans="11:12" ht="12.75">
      <c r="K153" s="66">
        <v>760</v>
      </c>
      <c r="L153" s="66">
        <v>54.62</v>
      </c>
    </row>
    <row r="154" spans="11:12" ht="12.75">
      <c r="K154" s="66">
        <v>761</v>
      </c>
      <c r="L154" s="66">
        <v>54.38</v>
      </c>
    </row>
    <row r="155" spans="11:12" ht="12.75">
      <c r="K155" s="66">
        <v>762</v>
      </c>
      <c r="L155" s="66">
        <v>54.13</v>
      </c>
    </row>
    <row r="156" spans="11:12" ht="12.75">
      <c r="K156" s="66">
        <v>763</v>
      </c>
      <c r="L156" s="66">
        <v>53.89</v>
      </c>
    </row>
    <row r="157" spans="11:12" ht="12.75">
      <c r="K157" s="66">
        <v>764</v>
      </c>
      <c r="L157" s="66">
        <v>53.65</v>
      </c>
    </row>
    <row r="158" spans="11:12" ht="12.75">
      <c r="K158" s="66">
        <v>765</v>
      </c>
      <c r="L158" s="66">
        <v>53.4</v>
      </c>
    </row>
    <row r="159" spans="11:12" ht="12.75">
      <c r="K159" s="66">
        <v>766</v>
      </c>
      <c r="L159" s="66">
        <v>53.16</v>
      </c>
    </row>
    <row r="160" spans="11:12" ht="12.75">
      <c r="K160" s="66">
        <v>767</v>
      </c>
      <c r="L160" s="66">
        <v>52.92</v>
      </c>
    </row>
    <row r="161" spans="11:12" ht="12.75">
      <c r="K161" s="66">
        <v>768</v>
      </c>
      <c r="L161" s="66">
        <v>52.68</v>
      </c>
    </row>
    <row r="162" spans="11:12" ht="12.75">
      <c r="K162" s="66">
        <v>769</v>
      </c>
      <c r="L162" s="66">
        <v>52.44</v>
      </c>
    </row>
    <row r="163" spans="11:12" ht="12.75">
      <c r="K163" s="66">
        <v>770</v>
      </c>
      <c r="L163" s="66">
        <v>52.2</v>
      </c>
    </row>
    <row r="164" spans="11:12" ht="12.75">
      <c r="K164" s="66">
        <v>771</v>
      </c>
      <c r="L164" s="66">
        <v>51.96</v>
      </c>
    </row>
    <row r="165" spans="11:12" ht="12.75">
      <c r="K165" s="66">
        <v>772</v>
      </c>
      <c r="L165" s="66">
        <v>51.72</v>
      </c>
    </row>
    <row r="166" spans="11:12" ht="12.75">
      <c r="K166" s="66">
        <v>773</v>
      </c>
      <c r="L166" s="66">
        <v>51.49</v>
      </c>
    </row>
    <row r="167" spans="11:12" ht="12.75">
      <c r="K167" s="66">
        <v>774</v>
      </c>
      <c r="L167" s="66">
        <v>51.25</v>
      </c>
    </row>
    <row r="168" spans="11:12" ht="12.75">
      <c r="K168" s="66">
        <v>775</v>
      </c>
      <c r="L168" s="66">
        <v>51.01</v>
      </c>
    </row>
    <row r="169" spans="11:12" ht="12.75">
      <c r="K169" s="66">
        <v>776</v>
      </c>
      <c r="L169" s="66">
        <v>50.78</v>
      </c>
    </row>
    <row r="170" spans="11:12" ht="12.75">
      <c r="K170" s="66">
        <v>777</v>
      </c>
      <c r="L170" s="66">
        <v>50.54</v>
      </c>
    </row>
    <row r="171" spans="11:12" ht="12.75">
      <c r="K171" s="66">
        <v>778</v>
      </c>
      <c r="L171" s="66">
        <v>50.3</v>
      </c>
    </row>
    <row r="172" spans="11:12" ht="12.75">
      <c r="K172" s="66">
        <v>779</v>
      </c>
      <c r="L172" s="66">
        <v>50.07</v>
      </c>
    </row>
    <row r="173" spans="11:12" ht="12.75">
      <c r="K173" s="66">
        <v>780</v>
      </c>
      <c r="L173" s="66">
        <v>49.84</v>
      </c>
    </row>
    <row r="174" spans="11:12" ht="12.75">
      <c r="K174" s="66">
        <v>781</v>
      </c>
      <c r="L174" s="66">
        <v>49.6</v>
      </c>
    </row>
    <row r="175" spans="11:12" ht="12.75">
      <c r="K175" s="66">
        <v>782</v>
      </c>
      <c r="L175" s="66">
        <v>49.37</v>
      </c>
    </row>
    <row r="176" spans="11:12" ht="12.75">
      <c r="K176" s="66">
        <v>783</v>
      </c>
      <c r="L176" s="66">
        <v>49.14</v>
      </c>
    </row>
    <row r="177" spans="11:12" ht="12.75">
      <c r="K177" s="66">
        <v>784</v>
      </c>
      <c r="L177" s="66">
        <v>48.91</v>
      </c>
    </row>
    <row r="178" spans="11:12" ht="12.75">
      <c r="K178" s="66">
        <v>785</v>
      </c>
      <c r="L178" s="66">
        <v>48.68</v>
      </c>
    </row>
    <row r="179" spans="11:12" ht="12.75">
      <c r="K179" s="66">
        <v>786</v>
      </c>
      <c r="L179" s="66">
        <v>48.45</v>
      </c>
    </row>
    <row r="180" spans="11:12" ht="12.75">
      <c r="K180" s="66">
        <v>787</v>
      </c>
      <c r="L180" s="66">
        <v>48.22</v>
      </c>
    </row>
    <row r="181" spans="11:12" ht="12.75">
      <c r="K181" s="66">
        <v>788</v>
      </c>
      <c r="L181" s="66">
        <v>47.99</v>
      </c>
    </row>
    <row r="182" spans="11:12" ht="12.75">
      <c r="K182" s="66">
        <v>789</v>
      </c>
      <c r="L182" s="66">
        <v>47.76</v>
      </c>
    </row>
    <row r="183" spans="11:12" ht="12.75">
      <c r="K183" s="66">
        <v>790</v>
      </c>
      <c r="L183" s="66">
        <v>47.53</v>
      </c>
    </row>
    <row r="184" spans="11:12" ht="12.75">
      <c r="K184" s="66">
        <v>791</v>
      </c>
      <c r="L184" s="66">
        <v>47.31</v>
      </c>
    </row>
    <row r="185" spans="11:12" ht="12.75">
      <c r="K185" s="66">
        <v>792</v>
      </c>
      <c r="L185" s="66">
        <v>47.08</v>
      </c>
    </row>
    <row r="186" spans="11:12" ht="12.75">
      <c r="K186" s="66">
        <v>793</v>
      </c>
      <c r="L186" s="66">
        <v>46.85</v>
      </c>
    </row>
    <row r="187" spans="11:12" ht="12.75">
      <c r="K187" s="66">
        <v>794</v>
      </c>
      <c r="L187" s="66">
        <v>46.63</v>
      </c>
    </row>
    <row r="188" spans="11:12" ht="12.75">
      <c r="K188" s="66">
        <v>795</v>
      </c>
      <c r="L188" s="66">
        <v>46.4</v>
      </c>
    </row>
    <row r="189" spans="11:12" ht="12.75">
      <c r="K189" s="66">
        <v>796</v>
      </c>
      <c r="L189" s="66">
        <v>46.18</v>
      </c>
    </row>
    <row r="190" spans="11:12" ht="12.75">
      <c r="K190" s="66">
        <v>797</v>
      </c>
      <c r="L190" s="66">
        <v>45.96</v>
      </c>
    </row>
    <row r="191" spans="11:12" ht="12.75">
      <c r="K191" s="66">
        <v>798</v>
      </c>
      <c r="L191" s="66">
        <v>45.74</v>
      </c>
    </row>
    <row r="192" spans="11:12" ht="12.75">
      <c r="K192" s="66">
        <v>799</v>
      </c>
      <c r="L192" s="66">
        <v>45.51</v>
      </c>
    </row>
    <row r="193" spans="11:12" ht="12.75">
      <c r="K193" s="66">
        <v>800</v>
      </c>
      <c r="L193" s="66">
        <v>45.29</v>
      </c>
    </row>
    <row r="194" spans="11:12" ht="12.75">
      <c r="K194" s="66">
        <v>801</v>
      </c>
      <c r="L194" s="66">
        <v>45.07</v>
      </c>
    </row>
    <row r="195" spans="11:12" ht="12.75">
      <c r="K195" s="66">
        <v>802</v>
      </c>
      <c r="L195" s="66">
        <v>44.85</v>
      </c>
    </row>
    <row r="196" spans="11:12" ht="12.75">
      <c r="K196" s="66">
        <v>803</v>
      </c>
      <c r="L196" s="66">
        <v>44.63</v>
      </c>
    </row>
    <row r="197" spans="11:12" ht="12.75">
      <c r="K197" s="66">
        <v>804</v>
      </c>
      <c r="L197" s="66">
        <v>44.41</v>
      </c>
    </row>
    <row r="198" spans="11:12" ht="12.75">
      <c r="K198" s="66">
        <v>805</v>
      </c>
      <c r="L198" s="66">
        <v>44.19</v>
      </c>
    </row>
    <row r="199" spans="11:12" ht="12.75">
      <c r="K199" s="66">
        <v>806</v>
      </c>
      <c r="L199" s="66">
        <v>43.97</v>
      </c>
    </row>
    <row r="200" spans="11:12" ht="12.75">
      <c r="K200" s="66">
        <v>807</v>
      </c>
      <c r="L200" s="66">
        <v>43.76</v>
      </c>
    </row>
    <row r="201" spans="11:12" ht="12.75">
      <c r="K201" s="66">
        <v>808</v>
      </c>
      <c r="L201" s="66">
        <v>43.54</v>
      </c>
    </row>
    <row r="202" spans="11:12" ht="12.75">
      <c r="K202" s="66">
        <v>809</v>
      </c>
      <c r="L202" s="66">
        <v>43.32</v>
      </c>
    </row>
    <row r="203" spans="11:12" ht="12.75">
      <c r="K203" s="66">
        <v>810</v>
      </c>
      <c r="L203" s="66">
        <v>43.11</v>
      </c>
    </row>
    <row r="204" spans="11:12" ht="12.75">
      <c r="K204" s="66">
        <v>811</v>
      </c>
      <c r="L204" s="66">
        <v>42.89</v>
      </c>
    </row>
    <row r="205" spans="11:12" ht="12.75">
      <c r="K205" s="66">
        <v>812</v>
      </c>
      <c r="L205" s="66">
        <v>42.68</v>
      </c>
    </row>
    <row r="206" spans="11:12" ht="12.75">
      <c r="K206" s="66">
        <v>813</v>
      </c>
      <c r="L206" s="66">
        <v>42.46</v>
      </c>
    </row>
    <row r="207" spans="11:12" ht="12.75">
      <c r="K207" s="66">
        <v>814</v>
      </c>
      <c r="L207" s="66">
        <v>42.25</v>
      </c>
    </row>
    <row r="208" spans="11:12" ht="12.75">
      <c r="K208" s="66">
        <v>815</v>
      </c>
      <c r="L208" s="66">
        <v>42.03</v>
      </c>
    </row>
    <row r="209" spans="11:12" ht="12.75">
      <c r="K209" s="66">
        <v>816</v>
      </c>
      <c r="L209" s="66">
        <v>41.82</v>
      </c>
    </row>
    <row r="210" spans="11:12" ht="12.75">
      <c r="K210" s="66">
        <v>817</v>
      </c>
      <c r="L210" s="66">
        <v>41.61</v>
      </c>
    </row>
    <row r="211" spans="11:12" ht="12.75">
      <c r="K211" s="66">
        <v>818</v>
      </c>
      <c r="L211" s="66">
        <v>41.4</v>
      </c>
    </row>
    <row r="212" spans="11:12" ht="12.75">
      <c r="K212" s="66">
        <v>819</v>
      </c>
      <c r="L212" s="66">
        <v>41.19</v>
      </c>
    </row>
    <row r="213" spans="11:12" ht="12.75">
      <c r="K213" s="66">
        <v>820</v>
      </c>
      <c r="L213" s="66">
        <v>40.98</v>
      </c>
    </row>
    <row r="214" spans="11:12" ht="12.75">
      <c r="K214" s="66">
        <v>821</v>
      </c>
      <c r="L214" s="66">
        <v>40.76</v>
      </c>
    </row>
    <row r="215" spans="11:12" ht="12.75">
      <c r="K215" s="66">
        <v>822</v>
      </c>
      <c r="L215" s="66">
        <v>40.56</v>
      </c>
    </row>
    <row r="216" spans="11:12" ht="12.75">
      <c r="K216" s="66">
        <v>823</v>
      </c>
      <c r="L216" s="66">
        <v>40.35</v>
      </c>
    </row>
    <row r="217" spans="11:12" ht="12.75">
      <c r="K217" s="66">
        <v>824</v>
      </c>
      <c r="L217" s="66">
        <v>40.14</v>
      </c>
    </row>
    <row r="218" spans="11:12" ht="12.75">
      <c r="K218" s="66">
        <v>825</v>
      </c>
      <c r="L218" s="66">
        <v>39.93</v>
      </c>
    </row>
    <row r="219" spans="11:12" ht="12.75">
      <c r="K219" s="66">
        <v>826</v>
      </c>
      <c r="L219" s="66">
        <v>39.72</v>
      </c>
    </row>
    <row r="220" spans="11:12" ht="12.75">
      <c r="K220" s="66">
        <v>827</v>
      </c>
      <c r="L220" s="66">
        <v>39.51</v>
      </c>
    </row>
    <row r="221" spans="11:12" ht="12.75">
      <c r="K221" s="66">
        <v>828</v>
      </c>
      <c r="L221" s="66">
        <v>39.31</v>
      </c>
    </row>
    <row r="222" spans="11:12" ht="12.75">
      <c r="K222" s="66">
        <v>829</v>
      </c>
      <c r="L222" s="66">
        <v>39.1</v>
      </c>
    </row>
    <row r="223" spans="11:12" ht="12.75">
      <c r="K223" s="66">
        <v>830</v>
      </c>
      <c r="L223" s="66">
        <v>38.9</v>
      </c>
    </row>
    <row r="224" spans="11:12" ht="12.75">
      <c r="K224" s="66">
        <v>831</v>
      </c>
      <c r="L224" s="66">
        <v>38.69</v>
      </c>
    </row>
    <row r="225" spans="11:12" ht="12.75">
      <c r="K225" s="66">
        <v>832</v>
      </c>
      <c r="L225" s="66">
        <v>38.49</v>
      </c>
    </row>
    <row r="226" spans="11:12" ht="12.75">
      <c r="K226" s="66">
        <v>833</v>
      </c>
      <c r="L226" s="66">
        <v>38.28</v>
      </c>
    </row>
    <row r="227" spans="11:12" ht="12.75">
      <c r="K227" s="66">
        <v>834</v>
      </c>
      <c r="L227" s="66">
        <v>38.08</v>
      </c>
    </row>
    <row r="228" spans="11:12" ht="12.75">
      <c r="K228" s="66">
        <v>835</v>
      </c>
      <c r="L228" s="66">
        <v>37.87</v>
      </c>
    </row>
    <row r="229" spans="11:12" ht="12.75">
      <c r="K229" s="66">
        <v>836</v>
      </c>
      <c r="L229" s="66">
        <v>37.67</v>
      </c>
    </row>
    <row r="230" spans="11:12" ht="12.75">
      <c r="K230" s="66">
        <v>837</v>
      </c>
      <c r="L230" s="66">
        <v>37.47</v>
      </c>
    </row>
    <row r="231" spans="11:12" ht="12.75">
      <c r="K231" s="66">
        <v>838</v>
      </c>
      <c r="L231" s="66">
        <v>37.27</v>
      </c>
    </row>
    <row r="232" spans="11:12" ht="12.75">
      <c r="K232" s="66">
        <v>839</v>
      </c>
      <c r="L232" s="66">
        <v>37.07</v>
      </c>
    </row>
    <row r="233" spans="11:12" ht="12.75">
      <c r="K233" s="66">
        <v>840</v>
      </c>
      <c r="L233" s="66">
        <v>36.86</v>
      </c>
    </row>
    <row r="234" spans="11:12" ht="12.75">
      <c r="K234" s="66">
        <v>841</v>
      </c>
      <c r="L234" s="66">
        <v>36.66</v>
      </c>
    </row>
    <row r="235" spans="11:12" ht="12.75">
      <c r="K235" s="66">
        <v>842</v>
      </c>
      <c r="L235" s="66">
        <v>36.46</v>
      </c>
    </row>
    <row r="236" spans="11:12" ht="12.75">
      <c r="K236" s="66">
        <v>843</v>
      </c>
      <c r="L236" s="66">
        <v>36.27</v>
      </c>
    </row>
    <row r="237" spans="11:12" ht="12.75">
      <c r="K237" s="66">
        <v>844</v>
      </c>
      <c r="L237" s="66">
        <v>36.07</v>
      </c>
    </row>
    <row r="238" spans="11:12" ht="12.75">
      <c r="K238" s="66">
        <v>845</v>
      </c>
      <c r="L238" s="66">
        <v>35.87</v>
      </c>
    </row>
    <row r="239" spans="11:12" ht="12.75">
      <c r="K239" s="66">
        <v>846</v>
      </c>
      <c r="L239" s="66">
        <v>35.67</v>
      </c>
    </row>
    <row r="240" spans="11:12" ht="12.75">
      <c r="K240" s="66">
        <v>847</v>
      </c>
      <c r="L240" s="66">
        <v>35.47</v>
      </c>
    </row>
    <row r="241" spans="11:12" ht="12.75">
      <c r="K241" s="66">
        <v>848</v>
      </c>
      <c r="L241" s="66">
        <v>35.28</v>
      </c>
    </row>
    <row r="242" spans="11:12" ht="12.75">
      <c r="K242" s="66">
        <v>849</v>
      </c>
      <c r="L242" s="66">
        <v>35.08</v>
      </c>
    </row>
    <row r="243" spans="11:12" ht="12.75">
      <c r="K243" s="66">
        <v>850</v>
      </c>
      <c r="L243" s="66">
        <v>34.88</v>
      </c>
    </row>
    <row r="244" spans="11:12" ht="12.75">
      <c r="K244" s="66">
        <v>851</v>
      </c>
      <c r="L244" s="66">
        <v>34.69</v>
      </c>
    </row>
    <row r="245" spans="11:12" ht="12.75">
      <c r="K245" s="66">
        <v>852</v>
      </c>
      <c r="L245" s="66">
        <v>34.49</v>
      </c>
    </row>
    <row r="246" spans="11:12" ht="12.75">
      <c r="K246" s="66">
        <v>853</v>
      </c>
      <c r="L246" s="66">
        <v>34.3</v>
      </c>
    </row>
    <row r="247" spans="11:12" ht="12.75">
      <c r="K247" s="66">
        <v>854</v>
      </c>
      <c r="L247" s="66">
        <v>34.1</v>
      </c>
    </row>
    <row r="248" spans="11:12" ht="12.75">
      <c r="K248" s="66">
        <v>855</v>
      </c>
      <c r="L248" s="66">
        <v>33.91</v>
      </c>
    </row>
    <row r="249" spans="11:12" ht="12.75">
      <c r="K249" s="66">
        <v>856</v>
      </c>
      <c r="L249" s="66">
        <v>33.72</v>
      </c>
    </row>
    <row r="250" spans="11:12" ht="12.75">
      <c r="K250" s="66">
        <v>857</v>
      </c>
      <c r="L250" s="66">
        <v>33.52</v>
      </c>
    </row>
    <row r="251" spans="11:12" ht="12.75">
      <c r="K251" s="66">
        <v>858</v>
      </c>
      <c r="L251" s="66">
        <v>33.33</v>
      </c>
    </row>
    <row r="252" spans="11:12" ht="12.75">
      <c r="K252" s="66">
        <v>859</v>
      </c>
      <c r="L252" s="66">
        <v>33.14</v>
      </c>
    </row>
    <row r="253" spans="11:12" ht="12.75">
      <c r="K253" s="66">
        <v>860</v>
      </c>
      <c r="L253" s="66">
        <v>32.95</v>
      </c>
    </row>
    <row r="254" spans="11:12" ht="12.75">
      <c r="K254" s="66">
        <v>861</v>
      </c>
      <c r="L254" s="66">
        <v>32.76</v>
      </c>
    </row>
    <row r="255" spans="11:12" ht="12.75">
      <c r="K255" s="66">
        <v>862</v>
      </c>
      <c r="L255" s="66">
        <v>32.57</v>
      </c>
    </row>
    <row r="256" spans="11:12" ht="12.75">
      <c r="K256" s="66">
        <v>863</v>
      </c>
      <c r="L256" s="66">
        <v>32.38</v>
      </c>
    </row>
    <row r="257" spans="11:12" ht="12.75">
      <c r="K257" s="66">
        <v>864</v>
      </c>
      <c r="L257" s="66">
        <v>32.19</v>
      </c>
    </row>
    <row r="258" spans="11:12" ht="12.75">
      <c r="K258" s="66">
        <v>865</v>
      </c>
      <c r="L258" s="66">
        <v>32</v>
      </c>
    </row>
    <row r="259" spans="11:12" ht="12.75">
      <c r="K259" s="66">
        <v>866</v>
      </c>
      <c r="L259" s="66">
        <v>31.81</v>
      </c>
    </row>
    <row r="260" spans="11:12" ht="12.75">
      <c r="K260" s="66">
        <v>867</v>
      </c>
      <c r="L260" s="66">
        <v>31.62</v>
      </c>
    </row>
    <row r="261" spans="11:12" ht="12.75">
      <c r="K261" s="66">
        <v>868</v>
      </c>
      <c r="L261" s="66">
        <v>31.43</v>
      </c>
    </row>
    <row r="262" spans="11:12" ht="12.75">
      <c r="K262" s="66">
        <v>869</v>
      </c>
      <c r="L262" s="66">
        <v>31.24</v>
      </c>
    </row>
    <row r="263" spans="11:12" ht="12.75">
      <c r="K263" s="66">
        <v>870</v>
      </c>
      <c r="L263" s="66">
        <v>31.06</v>
      </c>
    </row>
    <row r="264" spans="11:12" ht="12.75">
      <c r="K264" s="66">
        <v>871</v>
      </c>
      <c r="L264" s="66">
        <v>30.87</v>
      </c>
    </row>
    <row r="265" spans="11:12" ht="12.75">
      <c r="K265" s="66">
        <v>872</v>
      </c>
      <c r="L265" s="66">
        <v>30.68</v>
      </c>
    </row>
    <row r="266" spans="11:12" ht="12.75">
      <c r="K266" s="66">
        <v>873</v>
      </c>
      <c r="L266" s="66">
        <v>30.5</v>
      </c>
    </row>
    <row r="267" spans="11:12" ht="12.75">
      <c r="K267" s="66">
        <v>874</v>
      </c>
      <c r="L267" s="66">
        <v>30.31</v>
      </c>
    </row>
    <row r="268" spans="11:12" ht="12.75">
      <c r="K268" s="66">
        <v>875</v>
      </c>
      <c r="L268" s="66">
        <v>30.13</v>
      </c>
    </row>
    <row r="269" spans="11:12" ht="12.75">
      <c r="K269" s="66">
        <v>876</v>
      </c>
      <c r="L269" s="66">
        <v>29.94</v>
      </c>
    </row>
    <row r="270" spans="11:12" ht="12.75">
      <c r="K270" s="66">
        <v>877</v>
      </c>
      <c r="L270" s="66">
        <v>29.76</v>
      </c>
    </row>
    <row r="271" spans="11:12" ht="12.75">
      <c r="K271" s="66">
        <v>878</v>
      </c>
      <c r="L271" s="66">
        <v>29.57</v>
      </c>
    </row>
    <row r="272" spans="11:12" ht="12.75">
      <c r="K272" s="66">
        <v>879</v>
      </c>
      <c r="L272" s="66">
        <v>29.39</v>
      </c>
    </row>
    <row r="273" spans="11:12" ht="12.75">
      <c r="K273" s="66">
        <v>880</v>
      </c>
      <c r="L273" s="66">
        <v>29.21</v>
      </c>
    </row>
    <row r="274" spans="11:12" ht="12.75">
      <c r="K274" s="66">
        <v>881</v>
      </c>
      <c r="L274" s="66">
        <v>29.02</v>
      </c>
    </row>
    <row r="275" spans="11:12" ht="12.75">
      <c r="K275" s="66">
        <v>882</v>
      </c>
      <c r="L275" s="66">
        <v>28.84</v>
      </c>
    </row>
    <row r="276" spans="11:12" ht="12.75">
      <c r="K276" s="66">
        <v>883</v>
      </c>
      <c r="L276" s="66">
        <v>28.66</v>
      </c>
    </row>
    <row r="277" spans="11:12" ht="12.75">
      <c r="K277" s="66">
        <v>884</v>
      </c>
      <c r="L277" s="66">
        <v>28.48</v>
      </c>
    </row>
    <row r="278" spans="11:12" ht="12.75">
      <c r="K278" s="66">
        <v>885</v>
      </c>
      <c r="L278" s="66">
        <v>28.3</v>
      </c>
    </row>
    <row r="279" spans="11:12" ht="12.75">
      <c r="K279" s="66">
        <v>886</v>
      </c>
      <c r="L279" s="66">
        <v>28.12</v>
      </c>
    </row>
    <row r="280" spans="11:12" ht="12.75">
      <c r="K280" s="66">
        <v>887</v>
      </c>
      <c r="L280" s="66">
        <v>27.94</v>
      </c>
    </row>
    <row r="281" spans="11:12" ht="12.75">
      <c r="K281" s="66">
        <v>888</v>
      </c>
      <c r="L281" s="66">
        <v>27.76</v>
      </c>
    </row>
    <row r="282" spans="11:12" ht="12.75">
      <c r="K282" s="66">
        <v>889</v>
      </c>
      <c r="L282" s="66">
        <v>27.58</v>
      </c>
    </row>
    <row r="283" spans="11:12" ht="12.75">
      <c r="K283" s="66">
        <v>890</v>
      </c>
      <c r="L283" s="66">
        <v>27.4</v>
      </c>
    </row>
    <row r="284" spans="11:12" ht="12.75">
      <c r="K284" s="66">
        <v>891</v>
      </c>
      <c r="L284" s="66">
        <v>27.22</v>
      </c>
    </row>
    <row r="285" spans="11:12" ht="12.75">
      <c r="K285" s="66">
        <v>892</v>
      </c>
      <c r="L285" s="66">
        <v>27.04</v>
      </c>
    </row>
    <row r="286" spans="11:12" ht="12.75">
      <c r="K286" s="66">
        <v>893</v>
      </c>
      <c r="L286" s="66">
        <v>26.87</v>
      </c>
    </row>
    <row r="287" spans="11:12" ht="12.75">
      <c r="K287" s="66">
        <v>894</v>
      </c>
      <c r="L287" s="66">
        <v>26.69</v>
      </c>
    </row>
    <row r="288" spans="11:12" ht="12.75">
      <c r="K288" s="66">
        <v>895</v>
      </c>
      <c r="L288" s="66">
        <v>26.51</v>
      </c>
    </row>
    <row r="289" spans="11:12" ht="12.75">
      <c r="K289" s="66">
        <v>896</v>
      </c>
      <c r="L289" s="66">
        <v>26.34</v>
      </c>
    </row>
    <row r="290" spans="11:12" ht="12.75">
      <c r="K290" s="66">
        <v>897</v>
      </c>
      <c r="L290" s="66">
        <v>26.16</v>
      </c>
    </row>
    <row r="291" spans="11:12" ht="12.75">
      <c r="K291" s="66">
        <v>898</v>
      </c>
      <c r="L291" s="66">
        <v>25.98</v>
      </c>
    </row>
    <row r="292" spans="11:12" ht="12.75">
      <c r="K292" s="66">
        <v>899</v>
      </c>
      <c r="L292" s="66">
        <v>25.81</v>
      </c>
    </row>
    <row r="293" spans="11:12" ht="12.75">
      <c r="K293" s="66">
        <v>900</v>
      </c>
      <c r="L293" s="66">
        <v>25.63</v>
      </c>
    </row>
    <row r="294" spans="11:12" ht="12.75">
      <c r="K294" s="66">
        <v>901</v>
      </c>
      <c r="L294" s="66">
        <v>25.46</v>
      </c>
    </row>
    <row r="295" spans="11:12" ht="12.75">
      <c r="K295" s="66">
        <v>902</v>
      </c>
      <c r="L295" s="66">
        <v>25.29</v>
      </c>
    </row>
    <row r="296" spans="11:12" ht="12.75">
      <c r="K296" s="66">
        <v>903</v>
      </c>
      <c r="L296" s="66">
        <v>25.11</v>
      </c>
    </row>
    <row r="297" spans="11:12" ht="12.75">
      <c r="K297" s="66">
        <v>904</v>
      </c>
      <c r="L297" s="66">
        <v>24.94</v>
      </c>
    </row>
    <row r="298" spans="11:12" ht="12.75">
      <c r="K298" s="66">
        <v>905</v>
      </c>
      <c r="L298" s="66">
        <v>24.77</v>
      </c>
    </row>
    <row r="299" spans="11:12" ht="12.75">
      <c r="K299" s="66">
        <v>906</v>
      </c>
      <c r="L299" s="66">
        <v>24.59</v>
      </c>
    </row>
    <row r="300" spans="11:12" ht="12.75">
      <c r="K300" s="66">
        <v>907</v>
      </c>
      <c r="L300" s="66">
        <v>24.42</v>
      </c>
    </row>
    <row r="301" spans="11:12" ht="12.75">
      <c r="K301" s="66">
        <v>908</v>
      </c>
      <c r="L301" s="66">
        <v>24.25</v>
      </c>
    </row>
    <row r="302" spans="11:12" ht="12.75">
      <c r="K302" s="66">
        <v>909</v>
      </c>
      <c r="L302" s="66">
        <v>24.08</v>
      </c>
    </row>
    <row r="303" spans="11:12" ht="12.75">
      <c r="K303" s="66">
        <v>910</v>
      </c>
      <c r="L303" s="66">
        <v>23.91</v>
      </c>
    </row>
    <row r="304" spans="11:12" ht="12.75">
      <c r="K304" s="66">
        <v>911</v>
      </c>
      <c r="L304" s="66">
        <v>23.74</v>
      </c>
    </row>
    <row r="305" spans="11:12" ht="12.75">
      <c r="K305" s="66">
        <v>912</v>
      </c>
      <c r="L305" s="66">
        <v>23.57</v>
      </c>
    </row>
    <row r="306" spans="11:12" ht="12.75">
      <c r="K306" s="66">
        <v>913</v>
      </c>
      <c r="L306" s="66">
        <v>23.4</v>
      </c>
    </row>
    <row r="307" spans="11:12" ht="12.75">
      <c r="K307" s="66">
        <v>914</v>
      </c>
      <c r="L307" s="66">
        <v>23.23</v>
      </c>
    </row>
    <row r="308" spans="11:12" ht="12.75">
      <c r="K308" s="66">
        <v>915</v>
      </c>
      <c r="L308" s="66">
        <v>23.06</v>
      </c>
    </row>
    <row r="309" spans="11:12" ht="12.75">
      <c r="K309" s="66">
        <v>916</v>
      </c>
      <c r="L309" s="66">
        <v>22.89</v>
      </c>
    </row>
    <row r="310" spans="11:12" ht="12.75">
      <c r="K310" s="66">
        <v>917</v>
      </c>
      <c r="L310" s="66">
        <v>22.72</v>
      </c>
    </row>
    <row r="311" spans="11:12" ht="12.75">
      <c r="K311" s="66">
        <v>918</v>
      </c>
      <c r="L311" s="66">
        <v>22.55</v>
      </c>
    </row>
    <row r="312" spans="11:12" ht="12.75">
      <c r="K312" s="66">
        <v>919</v>
      </c>
      <c r="L312" s="66">
        <v>22.38</v>
      </c>
    </row>
    <row r="313" spans="11:12" ht="12.75">
      <c r="K313" s="66">
        <v>920</v>
      </c>
      <c r="L313" s="66">
        <v>22.22</v>
      </c>
    </row>
    <row r="314" spans="11:12" ht="12.75">
      <c r="K314" s="66">
        <v>921</v>
      </c>
      <c r="L314" s="66">
        <v>22.05</v>
      </c>
    </row>
    <row r="315" spans="11:12" ht="12.75">
      <c r="K315" s="66">
        <v>922</v>
      </c>
      <c r="L315" s="66">
        <v>21.88</v>
      </c>
    </row>
    <row r="316" spans="11:12" ht="12.75">
      <c r="K316" s="66">
        <v>923</v>
      </c>
      <c r="L316" s="66">
        <v>21.72</v>
      </c>
    </row>
    <row r="317" spans="11:12" ht="12.75">
      <c r="K317" s="66">
        <v>924</v>
      </c>
      <c r="L317" s="66">
        <v>21.55</v>
      </c>
    </row>
    <row r="318" spans="11:12" ht="12.75">
      <c r="K318" s="66">
        <v>925</v>
      </c>
      <c r="L318" s="66">
        <v>21.39</v>
      </c>
    </row>
    <row r="319" spans="11:12" ht="12.75">
      <c r="K319" s="66">
        <v>926</v>
      </c>
      <c r="L319" s="66">
        <v>21.22</v>
      </c>
    </row>
    <row r="320" spans="11:12" ht="12.75">
      <c r="K320" s="66">
        <v>927</v>
      </c>
      <c r="L320" s="66">
        <v>21.06</v>
      </c>
    </row>
    <row r="321" spans="11:12" ht="12.75">
      <c r="K321" s="66">
        <v>928</v>
      </c>
      <c r="L321" s="66">
        <v>20.89</v>
      </c>
    </row>
    <row r="322" spans="11:12" ht="12.75">
      <c r="K322" s="66">
        <v>929</v>
      </c>
      <c r="L322" s="66">
        <v>20.73</v>
      </c>
    </row>
    <row r="323" spans="11:12" ht="12.75">
      <c r="K323" s="66">
        <v>930</v>
      </c>
      <c r="L323" s="66">
        <v>20.56</v>
      </c>
    </row>
    <row r="324" spans="11:12" ht="12.75">
      <c r="K324" s="66">
        <v>931</v>
      </c>
      <c r="L324" s="66">
        <v>20.4</v>
      </c>
    </row>
    <row r="325" spans="11:12" ht="12.75">
      <c r="K325" s="66">
        <v>932</v>
      </c>
      <c r="L325" s="66">
        <v>20.24</v>
      </c>
    </row>
    <row r="326" spans="11:12" ht="12.75">
      <c r="K326" s="66">
        <v>933</v>
      </c>
      <c r="L326" s="66">
        <v>20.07</v>
      </c>
    </row>
    <row r="327" spans="11:12" ht="12.75">
      <c r="K327" s="66">
        <v>934</v>
      </c>
      <c r="L327" s="66">
        <v>19.91</v>
      </c>
    </row>
    <row r="328" spans="11:12" ht="12.75">
      <c r="K328" s="66">
        <v>935</v>
      </c>
      <c r="L328" s="66">
        <v>19.75</v>
      </c>
    </row>
    <row r="329" spans="11:12" ht="12.75">
      <c r="K329" s="66">
        <v>936</v>
      </c>
      <c r="L329" s="66">
        <v>19.59</v>
      </c>
    </row>
    <row r="330" spans="11:12" ht="12.75">
      <c r="K330" s="66">
        <v>937</v>
      </c>
      <c r="L330" s="66">
        <v>19.43</v>
      </c>
    </row>
    <row r="331" spans="11:12" ht="12.75">
      <c r="K331" s="66">
        <v>938</v>
      </c>
      <c r="L331" s="66">
        <v>19.27</v>
      </c>
    </row>
    <row r="332" spans="11:12" ht="12.75">
      <c r="K332" s="66">
        <v>939</v>
      </c>
      <c r="L332" s="66">
        <v>19.1</v>
      </c>
    </row>
    <row r="333" spans="11:12" ht="12.75">
      <c r="K333" s="66">
        <v>940</v>
      </c>
      <c r="L333" s="66">
        <v>18.94</v>
      </c>
    </row>
    <row r="334" spans="11:12" ht="12.75">
      <c r="K334" s="66">
        <v>941</v>
      </c>
      <c r="L334" s="66">
        <v>18.78</v>
      </c>
    </row>
    <row r="335" spans="11:12" ht="12.75">
      <c r="K335" s="66">
        <v>942</v>
      </c>
      <c r="L335" s="66">
        <v>18.62</v>
      </c>
    </row>
    <row r="336" spans="11:12" ht="12.75">
      <c r="K336" s="66">
        <v>943</v>
      </c>
      <c r="L336" s="66">
        <v>18.47</v>
      </c>
    </row>
    <row r="337" spans="11:12" ht="12.75">
      <c r="K337" s="66">
        <v>944</v>
      </c>
      <c r="L337" s="66">
        <v>18.31</v>
      </c>
    </row>
    <row r="338" spans="11:12" ht="12.75">
      <c r="K338" s="66">
        <v>945</v>
      </c>
      <c r="L338" s="66">
        <v>18.15</v>
      </c>
    </row>
    <row r="339" spans="11:12" ht="12.75">
      <c r="K339" s="66">
        <v>946</v>
      </c>
      <c r="L339" s="66">
        <v>17.99</v>
      </c>
    </row>
    <row r="340" spans="11:12" ht="12.75">
      <c r="K340" s="66">
        <v>947</v>
      </c>
      <c r="L340" s="66">
        <v>17.83</v>
      </c>
    </row>
    <row r="341" spans="11:12" ht="12.75">
      <c r="K341" s="66">
        <v>948</v>
      </c>
      <c r="L341" s="66">
        <v>17.67</v>
      </c>
    </row>
    <row r="342" spans="11:12" ht="12.75">
      <c r="K342" s="66">
        <v>949</v>
      </c>
      <c r="L342" s="66">
        <v>17.52</v>
      </c>
    </row>
    <row r="343" spans="11:12" ht="12.75">
      <c r="K343" s="66">
        <v>950</v>
      </c>
      <c r="L343" s="66">
        <v>17.36</v>
      </c>
    </row>
    <row r="344" spans="11:12" ht="12.75">
      <c r="K344" s="66">
        <v>951</v>
      </c>
      <c r="L344" s="66">
        <v>17.2</v>
      </c>
    </row>
    <row r="345" spans="11:12" ht="12.75">
      <c r="K345" s="66">
        <v>952</v>
      </c>
      <c r="L345" s="66">
        <v>17.05</v>
      </c>
    </row>
    <row r="346" spans="11:12" ht="12.75">
      <c r="K346" s="66">
        <v>953</v>
      </c>
      <c r="L346" s="66">
        <v>16.89</v>
      </c>
    </row>
    <row r="347" spans="11:12" ht="12.75">
      <c r="K347" s="66">
        <v>954</v>
      </c>
      <c r="L347" s="66">
        <v>16.74</v>
      </c>
    </row>
    <row r="348" spans="11:12" ht="12.75">
      <c r="K348" s="66">
        <v>955</v>
      </c>
      <c r="L348" s="66">
        <v>16.58</v>
      </c>
    </row>
    <row r="349" spans="11:12" ht="12.75">
      <c r="K349" s="66">
        <v>956</v>
      </c>
      <c r="L349" s="66">
        <v>16.42</v>
      </c>
    </row>
    <row r="350" spans="11:12" ht="12.75">
      <c r="K350" s="66">
        <v>957</v>
      </c>
      <c r="L350" s="66">
        <v>16.27</v>
      </c>
    </row>
    <row r="351" spans="11:12" ht="12.75">
      <c r="K351" s="66">
        <v>958</v>
      </c>
      <c r="L351" s="66">
        <v>16.12</v>
      </c>
    </row>
    <row r="352" spans="11:12" ht="12.75">
      <c r="K352" s="66">
        <v>959</v>
      </c>
      <c r="L352" s="66">
        <v>15.96</v>
      </c>
    </row>
    <row r="353" spans="11:12" ht="12.75">
      <c r="K353" s="66">
        <v>960</v>
      </c>
      <c r="L353" s="66">
        <v>15.81</v>
      </c>
    </row>
    <row r="354" spans="11:12" ht="12.75">
      <c r="K354" s="66">
        <v>961</v>
      </c>
      <c r="L354" s="66">
        <v>15.65</v>
      </c>
    </row>
    <row r="355" spans="11:12" ht="12.75">
      <c r="K355" s="66">
        <v>962</v>
      </c>
      <c r="L355" s="66">
        <v>15.5</v>
      </c>
    </row>
    <row r="356" spans="11:12" ht="12.75">
      <c r="K356" s="66">
        <v>963</v>
      </c>
      <c r="L356" s="66">
        <v>15.35</v>
      </c>
    </row>
    <row r="357" spans="11:12" ht="12.75">
      <c r="K357" s="66">
        <v>964</v>
      </c>
      <c r="L357" s="66">
        <v>15.2</v>
      </c>
    </row>
    <row r="358" spans="11:12" ht="12.75">
      <c r="K358" s="66">
        <v>965</v>
      </c>
      <c r="L358" s="66">
        <v>15.04</v>
      </c>
    </row>
    <row r="359" spans="11:12" ht="12.75">
      <c r="K359" s="66">
        <v>966</v>
      </c>
      <c r="L359" s="66">
        <v>14.89</v>
      </c>
    </row>
    <row r="360" spans="11:12" ht="12.75">
      <c r="K360" s="66">
        <v>967</v>
      </c>
      <c r="L360" s="66">
        <v>14.74</v>
      </c>
    </row>
    <row r="361" spans="11:12" ht="12.75">
      <c r="K361" s="66">
        <v>968</v>
      </c>
      <c r="L361" s="66">
        <v>14.59</v>
      </c>
    </row>
    <row r="362" spans="11:12" ht="12.75">
      <c r="K362" s="66">
        <v>969</v>
      </c>
      <c r="L362" s="66">
        <v>14.44</v>
      </c>
    </row>
    <row r="363" spans="11:12" ht="12.75">
      <c r="K363" s="66">
        <v>970</v>
      </c>
      <c r="L363" s="66">
        <v>14.29</v>
      </c>
    </row>
    <row r="364" spans="11:12" ht="12.75">
      <c r="K364" s="66">
        <v>971</v>
      </c>
      <c r="L364" s="66">
        <v>14.14</v>
      </c>
    </row>
    <row r="365" spans="11:12" ht="12.75">
      <c r="K365" s="66">
        <v>972</v>
      </c>
      <c r="L365" s="66">
        <v>13.99</v>
      </c>
    </row>
    <row r="366" spans="11:12" ht="12.75">
      <c r="K366" s="66">
        <v>973</v>
      </c>
      <c r="L366" s="66">
        <v>13.84</v>
      </c>
    </row>
    <row r="367" spans="11:12" ht="12.75">
      <c r="K367" s="66">
        <v>974</v>
      </c>
      <c r="L367" s="66">
        <v>13.69</v>
      </c>
    </row>
    <row r="368" spans="11:12" ht="12.75">
      <c r="K368" s="66">
        <v>975</v>
      </c>
      <c r="L368" s="66">
        <v>13.54</v>
      </c>
    </row>
    <row r="369" spans="11:12" ht="12.75">
      <c r="K369" s="66">
        <v>976</v>
      </c>
      <c r="L369" s="66">
        <v>13.39</v>
      </c>
    </row>
    <row r="370" spans="11:12" ht="12.75">
      <c r="K370" s="66">
        <v>977</v>
      </c>
      <c r="L370" s="66">
        <v>13.24</v>
      </c>
    </row>
    <row r="371" spans="11:12" ht="12.75">
      <c r="K371" s="66">
        <v>978</v>
      </c>
      <c r="L371" s="66">
        <v>13.1</v>
      </c>
    </row>
    <row r="372" spans="11:12" ht="12.75">
      <c r="K372" s="66">
        <v>979</v>
      </c>
      <c r="L372" s="66">
        <v>12.95</v>
      </c>
    </row>
    <row r="373" spans="11:12" ht="12.75">
      <c r="K373" s="66">
        <v>980</v>
      </c>
      <c r="L373" s="66">
        <v>12.8</v>
      </c>
    </row>
    <row r="374" spans="11:12" ht="12.75">
      <c r="K374" s="66">
        <v>981</v>
      </c>
      <c r="L374" s="66">
        <v>12.65</v>
      </c>
    </row>
    <row r="375" spans="11:12" ht="12.75">
      <c r="K375" s="66">
        <v>982</v>
      </c>
      <c r="L375" s="66">
        <v>12.51</v>
      </c>
    </row>
    <row r="376" spans="11:12" ht="12.75">
      <c r="K376" s="66">
        <v>983</v>
      </c>
      <c r="L376" s="66">
        <v>12.36</v>
      </c>
    </row>
    <row r="377" spans="11:12" ht="12.75">
      <c r="K377" s="66">
        <v>984</v>
      </c>
      <c r="L377" s="66">
        <v>12.21</v>
      </c>
    </row>
    <row r="378" spans="11:12" ht="12.75">
      <c r="K378" s="66">
        <v>985</v>
      </c>
      <c r="L378" s="66">
        <v>12.07</v>
      </c>
    </row>
    <row r="379" spans="11:12" ht="12.75">
      <c r="K379" s="66">
        <v>986</v>
      </c>
      <c r="L379" s="66">
        <v>11.92</v>
      </c>
    </row>
    <row r="380" spans="11:12" ht="12.75">
      <c r="K380" s="66">
        <v>987</v>
      </c>
      <c r="L380" s="66">
        <v>11.78</v>
      </c>
    </row>
    <row r="381" spans="11:12" ht="12.75">
      <c r="K381" s="66">
        <v>988</v>
      </c>
      <c r="L381" s="66">
        <v>11.63</v>
      </c>
    </row>
    <row r="382" spans="11:12" ht="12.75">
      <c r="K382" s="66">
        <v>989</v>
      </c>
      <c r="L382" s="66">
        <v>11.49</v>
      </c>
    </row>
    <row r="383" spans="11:12" ht="12.75">
      <c r="K383" s="66">
        <v>990</v>
      </c>
      <c r="L383" s="66">
        <v>11.34</v>
      </c>
    </row>
    <row r="384" spans="11:12" ht="12.75">
      <c r="K384" s="66">
        <v>991</v>
      </c>
      <c r="L384" s="66">
        <v>11.2</v>
      </c>
    </row>
    <row r="385" spans="11:12" ht="12.75">
      <c r="K385" s="66">
        <v>992</v>
      </c>
      <c r="L385" s="66">
        <v>11.05</v>
      </c>
    </row>
    <row r="386" spans="11:12" ht="12.75">
      <c r="K386" s="66">
        <v>993</v>
      </c>
      <c r="L386" s="66">
        <v>10.91</v>
      </c>
    </row>
    <row r="387" spans="11:12" ht="12.75">
      <c r="K387" s="66">
        <v>994</v>
      </c>
      <c r="L387" s="66">
        <v>10.77</v>
      </c>
    </row>
    <row r="388" spans="11:12" ht="12.75">
      <c r="K388" s="66">
        <v>995</v>
      </c>
      <c r="L388" s="66">
        <v>10.62</v>
      </c>
    </row>
    <row r="389" spans="11:12" ht="12.75">
      <c r="K389" s="66">
        <v>996</v>
      </c>
      <c r="L389" s="66">
        <v>10.48</v>
      </c>
    </row>
    <row r="390" spans="11:12" ht="12.75">
      <c r="K390" s="66">
        <v>997</v>
      </c>
      <c r="L390" s="66">
        <v>10.34</v>
      </c>
    </row>
    <row r="391" spans="11:12" ht="12.75">
      <c r="K391" s="66">
        <v>998</v>
      </c>
      <c r="L391" s="66">
        <v>10.2</v>
      </c>
    </row>
    <row r="392" spans="11:12" ht="12.75">
      <c r="K392" s="66">
        <v>999</v>
      </c>
      <c r="L392" s="66">
        <v>10.05</v>
      </c>
    </row>
    <row r="393" spans="11:12" ht="12.75">
      <c r="K393" s="66">
        <v>1000</v>
      </c>
      <c r="L393" s="66">
        <v>9.91</v>
      </c>
    </row>
    <row r="394" spans="11:12" ht="12.75">
      <c r="K394" s="66">
        <v>1001</v>
      </c>
      <c r="L394" s="66">
        <v>9.77</v>
      </c>
    </row>
    <row r="395" spans="11:12" ht="12.75">
      <c r="K395" s="66">
        <v>1002</v>
      </c>
      <c r="L395" s="66">
        <v>9.63</v>
      </c>
    </row>
    <row r="396" spans="11:12" ht="12.75">
      <c r="K396" s="66">
        <v>1003</v>
      </c>
      <c r="L396" s="66">
        <v>9.49</v>
      </c>
    </row>
    <row r="397" spans="11:12" ht="12.75">
      <c r="K397" s="66">
        <v>1004</v>
      </c>
      <c r="L397" s="66">
        <v>9.35</v>
      </c>
    </row>
    <row r="398" spans="11:12" ht="12.75">
      <c r="K398" s="66">
        <v>1005</v>
      </c>
      <c r="L398" s="66">
        <v>9.21</v>
      </c>
    </row>
    <row r="399" spans="11:12" ht="12.75">
      <c r="K399" s="66">
        <v>1006</v>
      </c>
      <c r="L399" s="66">
        <v>9.07</v>
      </c>
    </row>
    <row r="400" spans="11:12" ht="12.75">
      <c r="K400" s="66">
        <v>1007</v>
      </c>
      <c r="L400" s="66">
        <v>8.93</v>
      </c>
    </row>
    <row r="401" spans="11:12" ht="12.75">
      <c r="K401" s="66">
        <v>1008</v>
      </c>
      <c r="L401" s="66">
        <v>8.79</v>
      </c>
    </row>
    <row r="402" spans="11:12" ht="12.75">
      <c r="K402" s="66">
        <v>1009</v>
      </c>
      <c r="L402" s="66">
        <v>8.65</v>
      </c>
    </row>
    <row r="403" spans="11:12" ht="12.75">
      <c r="K403" s="66">
        <v>1010</v>
      </c>
      <c r="L403" s="66">
        <v>8.51</v>
      </c>
    </row>
    <row r="404" spans="11:12" ht="12.75">
      <c r="K404" s="66">
        <v>1011</v>
      </c>
      <c r="L404" s="66">
        <v>8.37</v>
      </c>
    </row>
    <row r="405" spans="11:12" ht="12.75">
      <c r="K405" s="66">
        <v>1012</v>
      </c>
      <c r="L405" s="66">
        <v>8.24</v>
      </c>
    </row>
    <row r="406" spans="11:12" ht="12.75">
      <c r="K406" s="66">
        <v>1013</v>
      </c>
      <c r="L406" s="66">
        <v>8.1</v>
      </c>
    </row>
    <row r="407" spans="11:12" ht="12.75">
      <c r="K407" s="66">
        <v>1014</v>
      </c>
      <c r="L407" s="66">
        <v>7.96</v>
      </c>
    </row>
    <row r="408" spans="11:12" ht="12.75">
      <c r="K408" s="66">
        <v>1015</v>
      </c>
      <c r="L408" s="66">
        <v>7.82</v>
      </c>
    </row>
    <row r="409" spans="11:12" ht="12.75">
      <c r="K409" s="66">
        <v>1016</v>
      </c>
      <c r="L409" s="66">
        <v>7.69</v>
      </c>
    </row>
    <row r="410" spans="11:12" ht="12.75">
      <c r="K410" s="66">
        <v>1017</v>
      </c>
      <c r="L410" s="66">
        <v>7.55</v>
      </c>
    </row>
    <row r="411" spans="11:12" ht="12.75">
      <c r="K411" s="66">
        <v>1018</v>
      </c>
      <c r="L411" s="66">
        <v>7.41</v>
      </c>
    </row>
    <row r="412" spans="11:12" ht="12.75">
      <c r="K412" s="66">
        <v>1019</v>
      </c>
      <c r="L412" s="66">
        <v>7.28</v>
      </c>
    </row>
    <row r="413" spans="11:12" ht="12.75">
      <c r="K413" s="66">
        <v>1020</v>
      </c>
      <c r="L413" s="66">
        <v>7.14</v>
      </c>
    </row>
    <row r="414" spans="11:12" ht="12.75">
      <c r="K414" s="66">
        <v>1021</v>
      </c>
      <c r="L414" s="66">
        <v>7</v>
      </c>
    </row>
    <row r="415" spans="11:12" ht="12.75">
      <c r="K415" s="66">
        <v>1022</v>
      </c>
      <c r="L415" s="66">
        <v>6.87</v>
      </c>
    </row>
    <row r="416" spans="11:12" ht="12.75">
      <c r="K416" s="66">
        <v>1023</v>
      </c>
      <c r="L416" s="66">
        <v>6.73</v>
      </c>
    </row>
    <row r="417" spans="11:12" ht="12.75">
      <c r="K417" s="66">
        <v>1024</v>
      </c>
      <c r="L417" s="66">
        <v>6.6</v>
      </c>
    </row>
    <row r="418" spans="11:12" ht="12.75">
      <c r="K418" s="66">
        <v>1025</v>
      </c>
      <c r="L418" s="66">
        <v>6.46</v>
      </c>
    </row>
    <row r="419" spans="11:12" ht="12.75">
      <c r="K419" s="66">
        <v>1026</v>
      </c>
      <c r="L419" s="66">
        <v>6.33</v>
      </c>
    </row>
    <row r="420" spans="11:12" ht="12.75">
      <c r="K420" s="66">
        <v>1027</v>
      </c>
      <c r="L420" s="66">
        <v>6.19</v>
      </c>
    </row>
    <row r="421" spans="11:12" ht="12.75">
      <c r="K421" s="66">
        <v>1028</v>
      </c>
      <c r="L421" s="66">
        <v>6.06</v>
      </c>
    </row>
    <row r="422" spans="11:12" ht="12.75">
      <c r="K422" s="66">
        <v>1029</v>
      </c>
      <c r="L422" s="66">
        <v>5.93</v>
      </c>
    </row>
    <row r="423" spans="11:12" ht="12.75">
      <c r="K423" s="66">
        <v>1030</v>
      </c>
      <c r="L423" s="66">
        <v>5.79</v>
      </c>
    </row>
    <row r="424" spans="11:12" ht="12.75">
      <c r="K424" s="66">
        <v>1031</v>
      </c>
      <c r="L424" s="66">
        <v>5.66</v>
      </c>
    </row>
    <row r="425" spans="11:12" ht="12.75">
      <c r="K425" s="66">
        <v>1032</v>
      </c>
      <c r="L425" s="66">
        <v>5.53</v>
      </c>
    </row>
    <row r="426" spans="11:12" ht="12.75">
      <c r="K426" s="66">
        <v>1033</v>
      </c>
      <c r="L426" s="66">
        <v>5.39</v>
      </c>
    </row>
    <row r="427" spans="11:12" ht="12.75">
      <c r="K427" s="66">
        <v>1034</v>
      </c>
      <c r="L427" s="66">
        <v>5.26</v>
      </c>
    </row>
    <row r="428" spans="11:12" ht="12.75">
      <c r="K428" s="66">
        <v>1035</v>
      </c>
      <c r="L428" s="66">
        <v>5.13</v>
      </c>
    </row>
    <row r="429" spans="11:12" ht="12.75">
      <c r="K429" s="66">
        <v>1036</v>
      </c>
      <c r="L429" s="66">
        <v>5</v>
      </c>
    </row>
    <row r="430" spans="11:12" ht="12.75">
      <c r="K430" s="66">
        <v>1037</v>
      </c>
      <c r="L430" s="66">
        <v>4.87</v>
      </c>
    </row>
    <row r="431" spans="11:12" ht="12.75">
      <c r="K431" s="66">
        <v>1038</v>
      </c>
      <c r="L431" s="66">
        <v>4.73</v>
      </c>
    </row>
    <row r="432" spans="11:12" ht="12.75">
      <c r="K432" s="66">
        <v>1039</v>
      </c>
      <c r="L432" s="66">
        <v>4.6</v>
      </c>
    </row>
    <row r="433" spans="11:12" ht="12.75">
      <c r="K433" s="66">
        <v>1040</v>
      </c>
      <c r="L433" s="66">
        <v>4.47</v>
      </c>
    </row>
    <row r="434" spans="11:12" ht="12.75">
      <c r="K434" s="66">
        <v>1041</v>
      </c>
      <c r="L434" s="66">
        <v>4.34</v>
      </c>
    </row>
    <row r="435" spans="11:12" ht="12.75">
      <c r="K435" s="66">
        <v>1042</v>
      </c>
      <c r="L435" s="66">
        <v>4.21</v>
      </c>
    </row>
    <row r="436" spans="11:12" ht="12.75">
      <c r="K436" s="66">
        <v>1043</v>
      </c>
      <c r="L436" s="66">
        <v>4.08</v>
      </c>
    </row>
    <row r="437" spans="11:12" ht="12.75">
      <c r="K437" s="66">
        <v>1044</v>
      </c>
      <c r="L437" s="66">
        <v>3.95</v>
      </c>
    </row>
    <row r="438" spans="11:12" ht="12.75">
      <c r="K438" s="66">
        <v>1045</v>
      </c>
      <c r="L438" s="66">
        <v>3.82</v>
      </c>
    </row>
    <row r="439" spans="11:12" ht="12.75">
      <c r="K439" s="66">
        <v>1046</v>
      </c>
      <c r="L439" s="66">
        <v>3.69</v>
      </c>
    </row>
    <row r="440" spans="11:12" ht="12.75">
      <c r="K440" s="66">
        <v>1047</v>
      </c>
      <c r="L440" s="66">
        <v>3.56</v>
      </c>
    </row>
    <row r="441" spans="11:12" ht="12.75">
      <c r="K441" s="66">
        <v>1048</v>
      </c>
      <c r="L441" s="66">
        <v>3.43</v>
      </c>
    </row>
    <row r="442" spans="11:12" ht="12.75">
      <c r="K442" s="66">
        <v>1049</v>
      </c>
      <c r="L442" s="66">
        <v>3.3</v>
      </c>
    </row>
    <row r="443" spans="11:12" ht="12.75">
      <c r="K443" s="66">
        <v>1050</v>
      </c>
      <c r="L443" s="66">
        <v>3.18</v>
      </c>
    </row>
    <row r="444" spans="11:12" ht="12.75">
      <c r="K444" s="66">
        <v>1051</v>
      </c>
      <c r="L444" s="66">
        <v>3.05</v>
      </c>
    </row>
    <row r="445" spans="11:12" ht="12.75">
      <c r="K445" s="66">
        <v>1052</v>
      </c>
      <c r="L445" s="66">
        <v>2.92</v>
      </c>
    </row>
    <row r="446" spans="11:12" ht="12.75">
      <c r="K446" s="66">
        <v>1053</v>
      </c>
      <c r="L446" s="66">
        <v>2.79</v>
      </c>
    </row>
    <row r="447" spans="11:12" ht="12.75">
      <c r="K447" s="66">
        <v>1054</v>
      </c>
      <c r="L447" s="66">
        <v>2.66</v>
      </c>
    </row>
    <row r="448" spans="11:12" ht="12.75">
      <c r="K448" s="66">
        <v>1055</v>
      </c>
      <c r="L448" s="66">
        <v>2.54</v>
      </c>
    </row>
    <row r="449" spans="11:12" ht="12.75">
      <c r="K449" s="66">
        <v>1056</v>
      </c>
      <c r="L449" s="66">
        <v>2.41</v>
      </c>
    </row>
    <row r="450" spans="11:12" ht="12.75">
      <c r="K450" s="66">
        <v>1057</v>
      </c>
      <c r="L450" s="66">
        <v>2.28</v>
      </c>
    </row>
    <row r="451" spans="11:12" ht="12.75">
      <c r="K451" s="66">
        <v>1058</v>
      </c>
      <c r="L451" s="66">
        <v>2.16</v>
      </c>
    </row>
    <row r="452" spans="11:12" ht="12.75">
      <c r="K452" s="66">
        <v>1059</v>
      </c>
      <c r="L452" s="66">
        <v>2.03</v>
      </c>
    </row>
    <row r="453" spans="11:12" ht="12.75">
      <c r="K453" s="66">
        <v>1060</v>
      </c>
      <c r="L453" s="66">
        <v>1.91</v>
      </c>
    </row>
    <row r="454" spans="11:12" ht="12.75">
      <c r="K454" s="66">
        <v>1061</v>
      </c>
      <c r="L454" s="66">
        <v>1.78</v>
      </c>
    </row>
    <row r="455" spans="11:12" ht="12.75">
      <c r="K455" s="66">
        <v>1062</v>
      </c>
      <c r="L455" s="66">
        <v>1.65</v>
      </c>
    </row>
    <row r="456" spans="11:12" ht="12.75">
      <c r="K456" s="66">
        <v>1063</v>
      </c>
      <c r="L456" s="66">
        <v>1.53</v>
      </c>
    </row>
    <row r="457" spans="11:12" ht="12.75">
      <c r="K457" s="66">
        <v>1064</v>
      </c>
      <c r="L457" s="66">
        <v>1.4</v>
      </c>
    </row>
    <row r="458" spans="11:12" ht="12.75">
      <c r="K458" s="66">
        <v>1065</v>
      </c>
      <c r="L458" s="66">
        <v>1.28</v>
      </c>
    </row>
    <row r="459" spans="11:12" ht="12.75">
      <c r="K459" s="66">
        <v>1066</v>
      </c>
      <c r="L459" s="66">
        <v>1.15</v>
      </c>
    </row>
    <row r="460" spans="11:12" ht="12.75">
      <c r="K460" s="66">
        <v>1067</v>
      </c>
      <c r="L460" s="66">
        <v>1.03</v>
      </c>
    </row>
    <row r="461" spans="11:12" ht="12.75">
      <c r="K461" s="66">
        <v>1068</v>
      </c>
      <c r="L461" s="66">
        <v>0.91</v>
      </c>
    </row>
    <row r="462" spans="11:12" ht="12.75">
      <c r="K462" s="66">
        <v>1069</v>
      </c>
      <c r="L462" s="66">
        <v>0.78</v>
      </c>
    </row>
    <row r="463" spans="11:12" ht="12.75">
      <c r="K463" s="66">
        <v>1070</v>
      </c>
      <c r="L463" s="66">
        <v>0.66</v>
      </c>
    </row>
    <row r="464" spans="11:12" ht="12.75">
      <c r="K464" s="66">
        <v>1071</v>
      </c>
      <c r="L464" s="66">
        <v>0.53</v>
      </c>
    </row>
    <row r="465" spans="11:12" ht="12.75">
      <c r="K465" s="66">
        <v>1072</v>
      </c>
      <c r="L465" s="66">
        <v>0.41</v>
      </c>
    </row>
    <row r="466" spans="11:12" ht="12.75">
      <c r="K466" s="66">
        <v>1073</v>
      </c>
      <c r="L466" s="66">
        <v>0.29</v>
      </c>
    </row>
    <row r="467" spans="11:12" ht="12.75">
      <c r="K467" s="66">
        <v>1074</v>
      </c>
      <c r="L467" s="66">
        <v>0.17</v>
      </c>
    </row>
    <row r="468" spans="11:12" ht="12.75">
      <c r="K468" s="66">
        <v>1074.5</v>
      </c>
      <c r="L468" s="66">
        <v>0.1</v>
      </c>
    </row>
    <row r="469" spans="11:12" ht="12.75">
      <c r="K469" s="66">
        <v>1075</v>
      </c>
      <c r="L469" s="66">
        <v>0.04</v>
      </c>
    </row>
    <row r="470" spans="11:12" ht="12.75">
      <c r="K470" s="66">
        <v>1075.3</v>
      </c>
      <c r="L470" s="6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Nydepp</dc:creator>
  <cp:keywords/>
  <dc:description>Version: 25.03.10-01
My E-mails: nrg2@rambler.ru;nydepp@mail.ru</dc:description>
  <cp:lastModifiedBy>.</cp:lastModifiedBy>
  <cp:lastPrinted>2010-07-06T16:13:13Z</cp:lastPrinted>
  <dcterms:created xsi:type="dcterms:W3CDTF">2008-12-04T23:23:40Z</dcterms:created>
  <dcterms:modified xsi:type="dcterms:W3CDTF">2010-08-10T20:45:20Z</dcterms:modified>
  <cp:category/>
  <cp:version/>
  <cp:contentType/>
  <cp:contentStatus/>
  <cp:revision>1</cp:revision>
</cp:coreProperties>
</file>